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C:\Users\Alisha\Desktop\WORK\"/>
    </mc:Choice>
  </mc:AlternateContent>
  <xr:revisionPtr revIDLastSave="0" documentId="8_{D60C437B-4C0E-431E-AE81-A34CF2D2CA6F}" xr6:coauthVersionLast="47" xr6:coauthVersionMax="47" xr10:uidLastSave="{00000000-0000-0000-0000-000000000000}"/>
  <bookViews>
    <workbookView xWindow="-108" yWindow="-108" windowWidth="23256" windowHeight="12576" activeTab="2" xr2:uid="{00000000-000D-0000-FFFF-FFFF00000000}"/>
  </bookViews>
  <sheets>
    <sheet name="Global Dashboard" sheetId="116" r:id="rId1"/>
    <sheet name="NBC ORongai" sheetId="114" r:id="rId2"/>
    <sheet name="GMO " sheetId="111" r:id="rId3"/>
  </sheets>
  <definedNames>
    <definedName name="Admin_Hse">#REF!</definedName>
    <definedName name="Audit">#REF!</definedName>
    <definedName name="Bank_Charges">#REF!</definedName>
    <definedName name="Board_of_Children">#REF!</definedName>
    <definedName name="Board_of_Worship">#REF!</definedName>
    <definedName name="Board_of_Youth">#REF!</definedName>
    <definedName name="Car_Travel">#REF!</definedName>
    <definedName name="Church_Van">#REF!</definedName>
    <definedName name="Cleaning_Material">#REF!</definedName>
    <definedName name="Compassionate">#REF!</definedName>
    <definedName name="Couples_Fellowship">#REF!</definedName>
    <definedName name="Equip_Furniture">#REF!</definedName>
    <definedName name="Flower">#REF!</definedName>
    <definedName name="FYP">#REF!</definedName>
    <definedName name="Generator">#REF!</definedName>
    <definedName name="Home_Group_Fellowships">#REF!</definedName>
    <definedName name="Hospitality">#REF!</definedName>
    <definedName name="Housing">#REF!</definedName>
    <definedName name="Income">#REF!</definedName>
    <definedName name="Insurances">#REF!</definedName>
    <definedName name="IT_Maintenance">#REF!</definedName>
    <definedName name="Library">#REF!</definedName>
    <definedName name="MAIN">#REF!</definedName>
    <definedName name="Mambers_Kitty">#REF!</definedName>
    <definedName name="Medical">#REF!</definedName>
    <definedName name="Members_Kitty">#REF!</definedName>
    <definedName name="Mens_Fellowship">#REF!</definedName>
    <definedName name="MISSIONARY">#REF!</definedName>
    <definedName name="Music">#REF!</definedName>
    <definedName name="NOW">#REF!</definedName>
    <definedName name="Outlook">#REF!</definedName>
    <definedName name="Outreach">#REF!</definedName>
    <definedName name="Parking_Creche">#REF!</definedName>
    <definedName name="Pastoral_Communication">#REF!</definedName>
    <definedName name="Pastoral_Emeritus">#REF!</definedName>
    <definedName name="Postage_Tel.">#REF!</definedName>
    <definedName name="Printing_Statio.">#REF!</definedName>
    <definedName name="Professional_Fee">#REF!</definedName>
    <definedName name="Property">#REF!</definedName>
    <definedName name="Pulpit">#REF!</definedName>
    <definedName name="Salaries">#REF!</definedName>
    <definedName name="Security">#REF!</definedName>
    <definedName name="Staff_Training">#REF!</definedName>
    <definedName name="Staff_Welfare">#REF!</definedName>
    <definedName name="Tanari_Trust">#REF!</definedName>
    <definedName name="Tape_Ministry">#REF!</definedName>
    <definedName name="Total">#REF!</definedName>
    <definedName name="Uniforms">#REF!</definedName>
    <definedName name="Urban_Ministry">#REF!</definedName>
    <definedName name="Utilities">#REF!</definedName>
  </definedNames>
  <calcPr calcId="191029"/>
  <customWorkbookViews>
    <customWorkbookView name="DJuma - Personal View" guid="{A408317D-9684-4F12-B43C-93F0C126CC87}" mergeInterval="0" personalView="1" maximized="1" windowWidth="636" windowHeight="344" activeSheetId="3"/>
    <customWorkbookView name="Daniel Juma - Personal View" guid="{E44D6A16-C102-4457-AAF0-931552AF3280}" mergeInterval="0" personalView="1" maximized="1" windowWidth="636" windowHeight="318" tabRatio="752" activeSheetId="2"/>
    <customWorkbookView name="Finance  - Personal View" guid="{770579C1-8D08-11D5-869F-0000E87918B8}" mergeInterval="0" personalView="1" maximized="1" windowWidth="636" windowHeight="344" tabRatio="752" activeSheetId="3"/>
  </customWorkbookViews>
</workbook>
</file>

<file path=xl/calcChain.xml><?xml version="1.0" encoding="utf-8"?>
<calcChain xmlns="http://schemas.openxmlformats.org/spreadsheetml/2006/main">
  <c r="P95" i="111" l="1"/>
  <c r="P96" i="111"/>
  <c r="P97" i="111"/>
  <c r="P98" i="111"/>
  <c r="P99" i="111"/>
  <c r="P100" i="111"/>
  <c r="P101" i="111"/>
  <c r="P102" i="111"/>
  <c r="P103" i="111"/>
  <c r="P104" i="111"/>
  <c r="P105" i="111"/>
  <c r="P106" i="111"/>
  <c r="P107" i="111"/>
  <c r="P108" i="111"/>
  <c r="P109" i="111"/>
  <c r="P110" i="111"/>
  <c r="P111" i="111"/>
  <c r="P112" i="111"/>
  <c r="P113" i="111"/>
  <c r="P114" i="111"/>
  <c r="P115" i="111"/>
  <c r="P116" i="111"/>
  <c r="P117" i="111"/>
  <c r="P118" i="111"/>
  <c r="P119" i="111"/>
  <c r="P120" i="111"/>
  <c r="P121" i="111"/>
  <c r="P122" i="111"/>
  <c r="P123" i="111"/>
  <c r="P124" i="111"/>
  <c r="P125" i="111"/>
  <c r="P126" i="111"/>
  <c r="P127" i="111"/>
  <c r="P128" i="111"/>
  <c r="P129" i="111"/>
  <c r="P91" i="111"/>
  <c r="P92" i="111"/>
  <c r="P93" i="111"/>
  <c r="P94" i="111"/>
  <c r="P90" i="111"/>
  <c r="D12" i="116"/>
  <c r="P163" i="114"/>
  <c r="S209" i="114"/>
  <c r="T207" i="114"/>
  <c r="T206" i="114"/>
  <c r="T205" i="114"/>
  <c r="T204" i="114"/>
  <c r="T203" i="114"/>
  <c r="T202" i="114"/>
  <c r="T201" i="114"/>
  <c r="T200" i="114"/>
  <c r="T199" i="114"/>
  <c r="T198" i="114"/>
  <c r="T197" i="114"/>
  <c r="T196" i="114"/>
  <c r="T195" i="114"/>
  <c r="T194" i="114"/>
  <c r="T193" i="114"/>
  <c r="T192" i="114"/>
  <c r="T191" i="114"/>
  <c r="T190" i="114"/>
  <c r="T189" i="114"/>
  <c r="T188" i="114"/>
  <c r="T187" i="114"/>
  <c r="T186" i="114"/>
  <c r="T185" i="114"/>
  <c r="T184" i="114"/>
  <c r="T183" i="114"/>
  <c r="T182" i="114"/>
  <c r="T181" i="114"/>
  <c r="T180" i="114"/>
  <c r="T179" i="114"/>
  <c r="T178" i="114"/>
  <c r="T177" i="114"/>
  <c r="T176" i="114"/>
  <c r="T175" i="114"/>
  <c r="T174" i="114"/>
  <c r="T173" i="114"/>
  <c r="T172" i="114"/>
  <c r="T171" i="114"/>
  <c r="T170" i="114"/>
  <c r="T169" i="114"/>
  <c r="T168" i="114"/>
  <c r="T167" i="114"/>
  <c r="T166" i="114"/>
  <c r="T164" i="114"/>
  <c r="P164" i="114"/>
  <c r="T162" i="114"/>
  <c r="P162" i="114"/>
  <c r="T161" i="114"/>
  <c r="P161" i="114"/>
  <c r="T160" i="114"/>
  <c r="P160" i="114"/>
  <c r="T159" i="114"/>
  <c r="P159" i="114"/>
  <c r="T157" i="114"/>
  <c r="T156" i="114"/>
  <c r="T155" i="114"/>
  <c r="T154" i="114"/>
  <c r="P154" i="114"/>
  <c r="T153" i="114"/>
  <c r="T152" i="114"/>
  <c r="T151" i="114"/>
  <c r="T150" i="114"/>
  <c r="P150" i="114"/>
  <c r="T149" i="114"/>
  <c r="T148" i="114"/>
  <c r="T147" i="114"/>
  <c r="T146" i="114"/>
  <c r="T144" i="114"/>
  <c r="P144" i="114"/>
  <c r="T143" i="114"/>
  <c r="P143" i="114"/>
  <c r="T142" i="114"/>
  <c r="P142" i="114"/>
  <c r="T141" i="114"/>
  <c r="P141" i="114"/>
  <c r="T140" i="114"/>
  <c r="P140" i="114"/>
  <c r="T139" i="114"/>
  <c r="P139" i="114"/>
  <c r="T138" i="114"/>
  <c r="P138" i="114"/>
  <c r="T137" i="114"/>
  <c r="P137" i="114"/>
  <c r="T136" i="114"/>
  <c r="P136" i="114"/>
  <c r="T135" i="114"/>
  <c r="P135" i="114"/>
  <c r="T134" i="114"/>
  <c r="T133" i="114"/>
  <c r="P133" i="114"/>
  <c r="T132" i="114"/>
  <c r="P132" i="114"/>
  <c r="T131" i="114"/>
  <c r="T130" i="114"/>
  <c r="T129" i="114"/>
  <c r="T128" i="114"/>
  <c r="P128" i="114"/>
  <c r="T127" i="114"/>
  <c r="P127" i="114"/>
  <c r="T126" i="114"/>
  <c r="P126" i="114"/>
  <c r="T125" i="114"/>
  <c r="P125" i="114"/>
  <c r="T124" i="114"/>
  <c r="P124" i="114"/>
  <c r="T123" i="114"/>
  <c r="P123" i="114"/>
  <c r="T121" i="114"/>
  <c r="T120" i="114"/>
  <c r="T119" i="114"/>
  <c r="T118" i="114"/>
  <c r="T117" i="114"/>
  <c r="T116" i="114"/>
  <c r="T115" i="114"/>
  <c r="T114" i="114"/>
  <c r="T113" i="114"/>
  <c r="T112" i="114"/>
  <c r="T111" i="114"/>
  <c r="T110" i="114"/>
  <c r="T109" i="114"/>
  <c r="T108" i="114"/>
  <c r="P108" i="114"/>
  <c r="T107" i="114"/>
  <c r="P107" i="114"/>
  <c r="T106" i="114"/>
  <c r="T105" i="114"/>
  <c r="T104" i="114"/>
  <c r="P104" i="114"/>
  <c r="T103" i="114"/>
  <c r="T102" i="114"/>
  <c r="P102" i="114"/>
  <c r="T101" i="114"/>
  <c r="T99" i="114"/>
  <c r="P99" i="114"/>
  <c r="R98" i="114"/>
  <c r="T98" i="114"/>
  <c r="P98" i="114"/>
  <c r="R97" i="114"/>
  <c r="T97" i="114" s="1"/>
  <c r="P97" i="114"/>
  <c r="T96" i="114"/>
  <c r="P96" i="114"/>
  <c r="T95" i="114"/>
  <c r="P95" i="114"/>
  <c r="T94" i="114"/>
  <c r="P94" i="114"/>
  <c r="T93" i="114"/>
  <c r="P93" i="114"/>
  <c r="T92" i="114"/>
  <c r="P92" i="114"/>
  <c r="T91" i="114"/>
  <c r="P91" i="114"/>
  <c r="T90" i="114"/>
  <c r="P90" i="114"/>
  <c r="T89" i="114"/>
  <c r="T88" i="114"/>
  <c r="T87" i="114"/>
  <c r="P87" i="114"/>
  <c r="T86" i="114"/>
  <c r="P86" i="114"/>
  <c r="R85" i="114"/>
  <c r="T85" i="114" s="1"/>
  <c r="P85" i="114"/>
  <c r="T84" i="114"/>
  <c r="P84" i="114"/>
  <c r="T83" i="114"/>
  <c r="P83" i="114"/>
  <c r="T82" i="114"/>
  <c r="P82" i="114"/>
  <c r="T81" i="114"/>
  <c r="T80" i="114"/>
  <c r="T79" i="114"/>
  <c r="T78" i="114"/>
  <c r="T77" i="114"/>
  <c r="T76" i="114"/>
  <c r="T75" i="114"/>
  <c r="T74" i="114"/>
  <c r="T73" i="114"/>
  <c r="T72" i="114"/>
  <c r="T71" i="114"/>
  <c r="T70" i="114"/>
  <c r="T69" i="114"/>
  <c r="P69" i="114"/>
  <c r="T68" i="114"/>
  <c r="T67" i="114"/>
  <c r="T66" i="114"/>
  <c r="P66" i="114"/>
  <c r="T65" i="114"/>
  <c r="P65" i="114"/>
  <c r="T64" i="114"/>
  <c r="P64" i="114"/>
  <c r="T63" i="114"/>
  <c r="T62" i="114"/>
  <c r="P62" i="114"/>
  <c r="R61" i="114"/>
  <c r="T61" i="114" s="1"/>
  <c r="P61" i="114"/>
  <c r="T60" i="114"/>
  <c r="P60" i="114"/>
  <c r="R59" i="114"/>
  <c r="T59" i="114"/>
  <c r="P59" i="114"/>
  <c r="R58" i="114"/>
  <c r="T58" i="114" s="1"/>
  <c r="P58" i="114"/>
  <c r="T57" i="114"/>
  <c r="P57" i="114"/>
  <c r="T56" i="114"/>
  <c r="P56" i="114"/>
  <c r="T55" i="114"/>
  <c r="P55" i="114"/>
  <c r="T54" i="114"/>
  <c r="P54" i="114"/>
  <c r="T53" i="114"/>
  <c r="P53" i="114"/>
  <c r="R52" i="114"/>
  <c r="T52" i="114"/>
  <c r="P52" i="114"/>
  <c r="T50" i="114"/>
  <c r="T49" i="114"/>
  <c r="T48" i="114"/>
  <c r="P48" i="114"/>
  <c r="T47" i="114"/>
  <c r="P47" i="114"/>
  <c r="T46" i="114"/>
  <c r="P46" i="114"/>
  <c r="T45" i="114"/>
  <c r="P45" i="114"/>
  <c r="T44" i="114"/>
  <c r="P44" i="114"/>
  <c r="T43" i="114"/>
  <c r="T42" i="114"/>
  <c r="P42" i="114"/>
  <c r="T41" i="114"/>
  <c r="P41" i="114"/>
  <c r="T40" i="114"/>
  <c r="P40" i="114"/>
  <c r="T39" i="114"/>
  <c r="T38" i="114"/>
  <c r="T37" i="114"/>
  <c r="T36" i="114"/>
  <c r="P36" i="114"/>
  <c r="T35" i="114"/>
  <c r="P35" i="114"/>
  <c r="T34" i="114"/>
  <c r="T33" i="114"/>
  <c r="P30" i="114"/>
  <c r="T29" i="114"/>
  <c r="P29" i="114"/>
  <c r="T28" i="114"/>
  <c r="P28" i="114"/>
  <c r="T27" i="114"/>
  <c r="P27" i="114"/>
  <c r="T26" i="114"/>
  <c r="T25" i="114"/>
  <c r="T24" i="114"/>
  <c r="P23" i="114"/>
  <c r="T22" i="114"/>
  <c r="P22" i="114"/>
  <c r="G22" i="114"/>
  <c r="T21" i="114"/>
  <c r="P21" i="114"/>
  <c r="T20" i="114"/>
  <c r="P20" i="114"/>
  <c r="T19" i="114"/>
  <c r="P19" i="114"/>
  <c r="T18" i="114"/>
  <c r="T17" i="114"/>
  <c r="T16" i="114"/>
  <c r="T15" i="114"/>
  <c r="T14" i="114"/>
  <c r="T13" i="114"/>
  <c r="T12" i="114"/>
  <c r="T11" i="114"/>
  <c r="T10" i="114"/>
  <c r="P10" i="114"/>
  <c r="T9" i="114"/>
  <c r="P9" i="114"/>
  <c r="T8" i="114"/>
  <c r="P8" i="114"/>
  <c r="T7" i="114"/>
  <c r="P7" i="114"/>
  <c r="T6" i="114"/>
  <c r="P6" i="114"/>
  <c r="D6" i="116"/>
  <c r="T119" i="111"/>
  <c r="T118" i="111"/>
  <c r="T117" i="111"/>
  <c r="T116" i="111"/>
  <c r="T115" i="111"/>
  <c r="T114" i="111"/>
  <c r="T113" i="111"/>
  <c r="T112" i="111"/>
  <c r="D8" i="116"/>
  <c r="S179" i="111"/>
  <c r="T172" i="111"/>
  <c r="T174" i="111"/>
  <c r="R179" i="111"/>
  <c r="T171" i="111"/>
  <c r="T173" i="111"/>
  <c r="T170" i="111"/>
  <c r="T169" i="111"/>
  <c r="P86" i="111"/>
  <c r="P85" i="111"/>
  <c r="P83" i="111"/>
  <c r="P80" i="111"/>
  <c r="P81" i="111"/>
  <c r="P82" i="111"/>
  <c r="P77" i="111"/>
  <c r="P78" i="111"/>
  <c r="P79" i="111"/>
  <c r="P74" i="111"/>
  <c r="P75" i="111"/>
  <c r="P76" i="111"/>
  <c r="P70" i="111"/>
  <c r="P71" i="111"/>
  <c r="P72" i="111"/>
  <c r="P73" i="111"/>
  <c r="T168" i="111"/>
  <c r="T167" i="111"/>
  <c r="T166" i="111"/>
  <c r="T165" i="111"/>
  <c r="P69" i="111"/>
  <c r="P68" i="111"/>
  <c r="D10" i="116"/>
  <c r="D5" i="116"/>
  <c r="O5" i="116" s="1"/>
  <c r="T121" i="111"/>
  <c r="T122" i="111"/>
  <c r="T123" i="111"/>
  <c r="T124" i="111"/>
  <c r="T125" i="111"/>
  <c r="T126" i="111"/>
  <c r="T127" i="111"/>
  <c r="T128" i="111"/>
  <c r="T129" i="111"/>
  <c r="T120" i="111"/>
  <c r="T104" i="111"/>
  <c r="T105" i="111"/>
  <c r="T106" i="111"/>
  <c r="T107" i="111"/>
  <c r="T108" i="111"/>
  <c r="T109" i="111"/>
  <c r="T110" i="111"/>
  <c r="T111" i="111"/>
  <c r="T102" i="111"/>
  <c r="T88" i="111"/>
  <c r="T89" i="111"/>
  <c r="T90" i="111"/>
  <c r="T93" i="111"/>
  <c r="T94" i="111"/>
  <c r="T95" i="111"/>
  <c r="T96" i="111"/>
  <c r="T97" i="111"/>
  <c r="T98" i="111"/>
  <c r="T99" i="111"/>
  <c r="T100" i="111"/>
  <c r="T101" i="111"/>
  <c r="T87" i="111"/>
  <c r="T84" i="111"/>
  <c r="T85" i="111"/>
  <c r="T86" i="111"/>
  <c r="T71" i="111"/>
  <c r="T72" i="111"/>
  <c r="T73" i="111"/>
  <c r="T74" i="111"/>
  <c r="T75" i="111"/>
  <c r="T76" i="111"/>
  <c r="T77" i="111"/>
  <c r="T78" i="111"/>
  <c r="T79" i="111"/>
  <c r="T80" i="111"/>
  <c r="T81" i="111"/>
  <c r="T82" i="111"/>
  <c r="T83" i="111"/>
  <c r="T70" i="111"/>
  <c r="T65" i="111"/>
  <c r="T66" i="111"/>
  <c r="T67" i="111"/>
  <c r="T68" i="111"/>
  <c r="T69" i="111"/>
  <c r="T64" i="111"/>
  <c r="P89" i="111"/>
  <c r="P88" i="111"/>
  <c r="P87" i="111"/>
  <c r="P84" i="111"/>
  <c r="P67" i="111"/>
  <c r="P66" i="111"/>
  <c r="P65" i="111"/>
  <c r="P64" i="111"/>
  <c r="D9" i="116"/>
  <c r="T209" i="114" l="1"/>
  <c r="P2" i="114"/>
  <c r="D7" i="116" s="1"/>
  <c r="T179" i="111"/>
  <c r="R209" i="114"/>
  <c r="P2" i="111"/>
  <c r="D11" i="116" s="1"/>
</calcChain>
</file>

<file path=xl/sharedStrings.xml><?xml version="1.0" encoding="utf-8"?>
<sst xmlns="http://schemas.openxmlformats.org/spreadsheetml/2006/main" count="575" uniqueCount="458">
  <si>
    <t>SELF</t>
  </si>
  <si>
    <t>Staff Welfare</t>
  </si>
  <si>
    <t>I</t>
  </si>
  <si>
    <t xml:space="preserve">BUDGET </t>
  </si>
  <si>
    <t>STAFF COSTS</t>
  </si>
  <si>
    <t>OFFICE TRANSPORT</t>
  </si>
  <si>
    <t>NAME:</t>
  </si>
  <si>
    <t>Qtr of year</t>
  </si>
  <si>
    <t>SELF FUNDING</t>
  </si>
  <si>
    <t>Appraisal</t>
  </si>
  <si>
    <t>II</t>
  </si>
  <si>
    <t>III</t>
  </si>
  <si>
    <t>IV</t>
  </si>
  <si>
    <t>SUPERVISOR</t>
  </si>
  <si>
    <t>PROPERTY INSURANCE</t>
  </si>
  <si>
    <t>CLEANING COSTS</t>
  </si>
  <si>
    <t>BANK CHARGES</t>
  </si>
  <si>
    <t>MAINTENANCE</t>
  </si>
  <si>
    <r>
      <t xml:space="preserve">BUDGET </t>
    </r>
    <r>
      <rPr>
        <b/>
        <i/>
        <sz val="9"/>
        <rFont val="Times New Roman"/>
        <family val="1"/>
      </rPr>
      <t>Request</t>
    </r>
  </si>
  <si>
    <t xml:space="preserve">Overall achievement </t>
  </si>
  <si>
    <t>Planned Implementation</t>
  </si>
  <si>
    <t>Actual Implementation</t>
  </si>
  <si>
    <t>Progress</t>
  </si>
  <si>
    <t>1ST QUARTER</t>
  </si>
  <si>
    <t>2ND QUARTER</t>
  </si>
  <si>
    <t>3RD QUARTER</t>
  </si>
  <si>
    <t>4TH QUARTER</t>
  </si>
  <si>
    <t>6. Buy 100 additional chairs for pre-schoolers and Junior schoolers</t>
  </si>
  <si>
    <t>1. WATER BILLS</t>
  </si>
  <si>
    <t>2. ELECTRICITY BILLS</t>
  </si>
  <si>
    <t>3. TELEPHONE BILLS</t>
  </si>
  <si>
    <t>4. INTERNET COSTS</t>
  </si>
  <si>
    <t>SECURITY COSTS</t>
  </si>
  <si>
    <t>TENT &amp; EQUIPMENT LEASE</t>
  </si>
  <si>
    <t>OFFICE NEWSPAPER</t>
  </si>
  <si>
    <t>FIRST AID KITT REFILL</t>
  </si>
  <si>
    <t>WORKPLAN &amp; APPRAISAL TOOL FOR YEAR: 2020</t>
  </si>
  <si>
    <t>NAME OF ASSEMBLY/DEPT:</t>
  </si>
  <si>
    <t>(only for Assembly/departmental workplan)</t>
  </si>
  <si>
    <t>NARRATIVE REPORT</t>
  </si>
  <si>
    <r>
      <t xml:space="preserve">Goal by 2023 &amp; </t>
    </r>
    <r>
      <rPr>
        <b/>
        <sz val="11"/>
        <color theme="4" tint="-0.499984740745262"/>
        <rFont val="Calibri"/>
        <family val="2"/>
      </rPr>
      <t>Target</t>
    </r>
  </si>
  <si>
    <t>Outcome(s)</t>
  </si>
  <si>
    <t>Outcome indicator(s)</t>
  </si>
  <si>
    <t>BASELINE 2019</t>
  </si>
  <si>
    <t>TARGET 2023</t>
  </si>
  <si>
    <t>TARGET/ INDICATOR</t>
  </si>
  <si>
    <t>(auto-calculated)</t>
  </si>
  <si>
    <r>
      <t>There is increased spiritual engagement and expression of regular congregants through worship, prayer and the word;</t>
    </r>
    <r>
      <rPr>
        <sz val="11"/>
        <color theme="4" tint="-0.499984740745262"/>
        <rFont val="Calibri"/>
        <family val="2"/>
      </rPr>
      <t xml:space="preserve"> </t>
    </r>
    <r>
      <rPr>
        <b/>
        <sz val="11"/>
        <color theme="4" tint="-0.499984740745262"/>
        <rFont val="Calibri"/>
        <family val="2"/>
      </rPr>
      <t>Level of congregants engagement measured as good (from 75% to 85%)</t>
    </r>
  </si>
  <si>
    <r>
      <rPr>
        <b/>
        <sz val="11"/>
        <rFont val="Calibri"/>
        <family val="2"/>
      </rPr>
      <t>1.1</t>
    </r>
    <r>
      <rPr>
        <sz val="11"/>
        <color rgb="FF000000"/>
        <rFont val="Calibri"/>
        <family val="2"/>
      </rPr>
      <t xml:space="preserve"> Congregants expressing and experiencing Christ-centered, vibrant and relevant worship</t>
    </r>
  </si>
  <si>
    <t>Proportion of worship content that is Christ-centered</t>
  </si>
  <si>
    <t>Keep it at at least 90%</t>
  </si>
  <si>
    <t xml:space="preserve">Level of congregations responsiveness to the worship </t>
  </si>
  <si>
    <t>Keep it at at least 80%</t>
  </si>
  <si>
    <r>
      <rPr>
        <b/>
        <sz val="11"/>
        <rFont val="Calibri"/>
        <family val="2"/>
      </rPr>
      <t>1.2</t>
    </r>
    <r>
      <rPr>
        <sz val="11"/>
        <color rgb="FF000000"/>
        <rFont val="Calibri"/>
        <family val="2"/>
      </rPr>
      <t xml:space="preserve"> Congregants are increasingly engaged in fervent, continuous prayer empowered by the Holy Spirit</t>
    </r>
  </si>
  <si>
    <t>Proportion of people engaged in fervent, continuous prayer</t>
  </si>
  <si>
    <t>Keep it at at least 70%</t>
  </si>
  <si>
    <t># of prayer initiatives currently in place</t>
  </si>
  <si>
    <t xml:space="preserve">Proportion of preaching and teaching that is Christ-like centred and relevant </t>
  </si>
  <si>
    <t>Level of congregation's responsiveness to the preaching and teaching</t>
  </si>
  <si>
    <t xml:space="preserve">1.4 Congregants encountering quality ministry in every aspect of the worship service </t>
  </si>
  <si>
    <t>Level of quality in every aspect of the worship service</t>
  </si>
  <si>
    <r>
      <t xml:space="preserve">There is increased spiritual maturity of regular congregants through effective discipleship, mentorship and leadership development; </t>
    </r>
    <r>
      <rPr>
        <b/>
        <sz val="11"/>
        <color theme="4" tint="-0.499984740745262"/>
        <rFont val="Calibri"/>
        <family val="2"/>
      </rPr>
      <t>At least 50% of regular congregants, at any given time, who understand, communicate and live out the gospel</t>
    </r>
  </si>
  <si>
    <r>
      <rPr>
        <b/>
        <sz val="11"/>
        <rFont val="Calibri"/>
        <family val="2"/>
      </rPr>
      <t>2.1</t>
    </r>
    <r>
      <rPr>
        <sz val="11"/>
        <color rgb="FF000000"/>
        <rFont val="Calibri"/>
        <family val="2"/>
      </rPr>
      <t xml:space="preserve"> Congregants effectively discipled and discipling others</t>
    </r>
  </si>
  <si>
    <t># of congregants being discipled</t>
  </si>
  <si>
    <t># of congregants discipling others</t>
  </si>
  <si>
    <r>
      <rPr>
        <b/>
        <sz val="11"/>
        <rFont val="Calibri"/>
        <family val="2"/>
      </rPr>
      <t>2.2</t>
    </r>
    <r>
      <rPr>
        <sz val="11"/>
        <color rgb="FF000000"/>
        <rFont val="Calibri"/>
        <family val="2"/>
      </rPr>
      <t xml:space="preserve"> Increased number of persons involved in mentorship programs</t>
    </r>
  </si>
  <si>
    <t># ofpersons involved in mentorship programs - being mentored</t>
  </si>
  <si>
    <t># of persons involved in mentorship others</t>
  </si>
  <si>
    <t>2.3 Visible and active leadership development</t>
  </si>
  <si>
    <t># of Leadership development initiatives</t>
  </si>
  <si>
    <t>86 in diff ministries across assemblies</t>
  </si>
  <si>
    <t>100 initiatives</t>
  </si>
  <si>
    <t># of participants in the Leadership development initatives</t>
  </si>
  <si>
    <t>TBC</t>
  </si>
  <si>
    <t>2.4 Visible and active fellowship oriented forums</t>
  </si>
  <si>
    <t>Level of involvement/Participation in fellowship/care ministries</t>
  </si>
  <si>
    <r>
      <t>Regular congregants are participating in holistic outreach,  evangelism and viable Church Planting;</t>
    </r>
    <r>
      <rPr>
        <b/>
        <sz val="11"/>
        <color rgb="FF000000"/>
        <rFont val="Calibri"/>
        <family val="2"/>
      </rPr>
      <t xml:space="preserve"> </t>
    </r>
    <r>
      <rPr>
        <b/>
        <sz val="11"/>
        <color theme="4" tint="-0.499984740745262"/>
        <rFont val="Calibri"/>
        <family val="2"/>
      </rPr>
      <t>At least 60% of regular congregants participating; and 2 churches planted</t>
    </r>
  </si>
  <si>
    <r>
      <rPr>
        <b/>
        <sz val="11"/>
        <rFont val="Calibri"/>
        <family val="2"/>
      </rPr>
      <t>3.1</t>
    </r>
    <r>
      <rPr>
        <sz val="11"/>
        <color rgb="FF000000"/>
        <rFont val="Calibri"/>
        <family val="2"/>
      </rPr>
      <t xml:space="preserve"> An equipped congregation that is actively and effectively engaged in holistic outreach.</t>
    </r>
  </si>
  <si>
    <t>Proportion of congregants who are enthusiastically and consistently involved in holistic outreach.</t>
  </si>
  <si>
    <r>
      <rPr>
        <b/>
        <sz val="11"/>
        <rFont val="Calibri"/>
        <family val="2"/>
      </rPr>
      <t>3.2</t>
    </r>
    <r>
      <rPr>
        <sz val="11"/>
        <color rgb="FF000000"/>
        <rFont val="Calibri"/>
        <family val="2"/>
      </rPr>
      <t xml:space="preserve"> An equipped congregation that is actively and effectively engaged in evangelism.</t>
    </r>
  </si>
  <si>
    <t>Proportion of congregants who are enthusiastically and consistently sharing the gospel of Christ.</t>
  </si>
  <si>
    <r>
      <rPr>
        <b/>
        <sz val="11"/>
        <rFont val="Calibri"/>
        <family val="2"/>
      </rPr>
      <t>3.3</t>
    </r>
    <r>
      <rPr>
        <sz val="11"/>
        <color rgb="FF000000"/>
        <rFont val="Calibri"/>
        <family val="2"/>
      </rPr>
      <t xml:space="preserve"> Planted and established vibrant, Christ centered churces that are advancing the Kingdom of God.</t>
    </r>
  </si>
  <si>
    <t># of congregations planted and established.</t>
  </si>
  <si>
    <r>
      <t xml:space="preserve"># of strucutred ministries established in the church plants </t>
    </r>
    <r>
      <rPr>
        <sz val="10"/>
        <color rgb="FF000000"/>
        <rFont val="Calibri"/>
        <family val="2"/>
      </rPr>
      <t>(</t>
    </r>
    <r>
      <rPr>
        <i/>
        <sz val="10"/>
        <color rgb="FF000000"/>
        <rFont val="Calibri"/>
        <family val="2"/>
      </rPr>
      <t>Limited to the church plants including Children incl ROPES, youth, young adults and the fellowship/care ministries)</t>
    </r>
  </si>
  <si>
    <r>
      <t xml:space="preserve">Children, Youth, and Young Adults are actively and variously engaged in influencing the world around them by living out and sharing their Christian testimony; </t>
    </r>
    <r>
      <rPr>
        <b/>
        <sz val="11"/>
        <color theme="4" tint="-0.499984740745262"/>
        <rFont val="Calibri"/>
        <family val="2"/>
      </rPr>
      <t>At least 50% of Children, youth and young adults</t>
    </r>
  </si>
  <si>
    <r>
      <rPr>
        <b/>
        <sz val="11"/>
        <rFont val="Calibri"/>
        <family val="2"/>
      </rPr>
      <t>4.1</t>
    </r>
    <r>
      <rPr>
        <sz val="11"/>
        <color rgb="FF000000"/>
        <rFont val="Calibri"/>
        <family val="2"/>
      </rPr>
      <t xml:space="preserve"> Children actively living out and sharing their Christian testimony </t>
    </r>
  </si>
  <si>
    <r>
      <t xml:space="preserve">% of children living out and sharing their Christian testimony  </t>
    </r>
    <r>
      <rPr>
        <i/>
        <sz val="11"/>
        <rFont val="Calibri"/>
        <family val="2"/>
      </rPr>
      <t>(home, school, play arenas etc)</t>
    </r>
  </si>
  <si>
    <r>
      <rPr>
        <b/>
        <sz val="11"/>
        <rFont val="Calibri"/>
        <family val="2"/>
      </rPr>
      <t>4.2</t>
    </r>
    <r>
      <rPr>
        <sz val="11"/>
        <color rgb="FF000000"/>
        <rFont val="Calibri"/>
        <family val="2"/>
      </rPr>
      <t xml:space="preserve"> Youth actively living out and sharing their Christian testimony </t>
    </r>
  </si>
  <si>
    <r>
      <t xml:space="preserve">% of youth (ages13-17) involved actively living out and sharing their Christian testimony </t>
    </r>
    <r>
      <rPr>
        <i/>
        <sz val="11"/>
        <rFont val="Calibri"/>
        <family val="2"/>
      </rPr>
      <t>(understand, communicate and living out the gospel)</t>
    </r>
  </si>
  <si>
    <r>
      <rPr>
        <b/>
        <sz val="11"/>
        <rFont val="Calibri"/>
        <family val="2"/>
      </rPr>
      <t>4.3</t>
    </r>
    <r>
      <rPr>
        <sz val="11"/>
        <color rgb="FF000000"/>
        <rFont val="Calibri"/>
        <family val="2"/>
      </rPr>
      <t xml:space="preserve"> Young adults actively living out and sharing their Christian testimony</t>
    </r>
  </si>
  <si>
    <r>
      <t xml:space="preserve">% of young adults (ages 18-29) actively living out their Christian testimony </t>
    </r>
    <r>
      <rPr>
        <i/>
        <sz val="11"/>
        <rFont val="Calibri"/>
        <family val="2"/>
      </rPr>
      <t>(understand, communicate and living out the gospel)</t>
    </r>
  </si>
  <si>
    <r>
      <t xml:space="preserve">Governance and management structures are aligned and strengthened effectively overseeing the affairs of NBC and its growth; </t>
    </r>
    <r>
      <rPr>
        <b/>
        <sz val="11"/>
        <color theme="4" tint="-0.499984740745262"/>
        <rFont val="Calibri"/>
        <family val="2"/>
      </rPr>
      <t>Alignment and strength of governance and management structures rated as good</t>
    </r>
  </si>
  <si>
    <t xml:space="preserve">5.1 Governance and management structures are fully aligned to the changing structure of the church </t>
  </si>
  <si>
    <t>% level of alignment across the entire NBC</t>
  </si>
  <si>
    <t>5.2 Governance and management structures strengthened to effecitvely give oversight to the growing and dynamic church</t>
  </si>
  <si>
    <t xml:space="preserve">Level of strengthening attained </t>
  </si>
  <si>
    <t>5.3 Increased Registered Membership</t>
  </si>
  <si>
    <t>% increased propotion of members</t>
  </si>
  <si>
    <t>At least 50% of congregation at any one time are members</t>
  </si>
  <si>
    <t>CRITICAL SUPPORT/ADMINISTRATIVE ITEMS</t>
  </si>
  <si>
    <t>Signed by employee:</t>
  </si>
  <si>
    <t>Date:</t>
  </si>
  <si>
    <t>Signed by Supervisor:</t>
  </si>
  <si>
    <t>1.3 Congregants are experienceing and responding to Christ-centred and relevent preaching and teaching</t>
  </si>
  <si>
    <t>Administrative support</t>
  </si>
  <si>
    <t>Utilities</t>
  </si>
  <si>
    <t xml:space="preserve">1. 10am &amp; 4pm TEA Facilitation </t>
  </si>
  <si>
    <t>2. lunch for staff working out of office</t>
  </si>
  <si>
    <t>2021 Activities</t>
  </si>
  <si>
    <t>TOTAL BUDGET</t>
  </si>
  <si>
    <r>
      <rPr>
        <b/>
        <sz val="10"/>
        <color theme="4" tint="-0.249977111117893"/>
        <rFont val="Arial"/>
        <family val="2"/>
      </rPr>
      <t>KIBRA</t>
    </r>
    <r>
      <rPr>
        <b/>
        <sz val="10"/>
        <color theme="8" tint="-0.499984740745262"/>
        <rFont val="Arial"/>
        <family val="2"/>
      </rPr>
      <t>:</t>
    </r>
    <r>
      <rPr>
        <sz val="10"/>
        <color theme="8" tint="-0.499984740745262"/>
        <rFont val="Arial"/>
        <family val="2"/>
      </rPr>
      <t xml:space="preserve"> </t>
    </r>
    <r>
      <rPr>
        <sz val="10"/>
        <rFont val="Arial"/>
        <family val="2"/>
      </rPr>
      <t>Outreach through Medi-care, therapy and social-economic support to HIV infected patients, number of sessions</t>
    </r>
  </si>
  <si>
    <r>
      <rPr>
        <sz val="11"/>
        <color theme="4" tint="-0.249977111117893"/>
        <rFont val="Calibri"/>
        <family val="2"/>
      </rPr>
      <t>KIBRA:</t>
    </r>
    <r>
      <rPr>
        <sz val="11"/>
        <color rgb="FF000000"/>
        <rFont val="Calibri"/>
        <family val="2"/>
      </rPr>
      <t xml:space="preserve"> Submission of reports to the county in compliance to MoH set standards</t>
    </r>
  </si>
  <si>
    <r>
      <rPr>
        <sz val="11"/>
        <color theme="4" tint="-0.249977111117893"/>
        <rFont val="Calibri"/>
        <family val="2"/>
      </rPr>
      <t>KIBRA</t>
    </r>
    <r>
      <rPr>
        <sz val="11"/>
        <color rgb="FF000000"/>
        <rFont val="Calibri"/>
        <family val="2"/>
      </rPr>
      <t xml:space="preserve">: Ensure availability of drugs and reagents and that the pharmacy is well maintained (ensure reconciled system and actual stock of medicines) </t>
    </r>
  </si>
  <si>
    <r>
      <rPr>
        <sz val="11"/>
        <color theme="4" tint="-0.249977111117893"/>
        <rFont val="Calibri"/>
        <family val="2"/>
      </rPr>
      <t>KIBRA</t>
    </r>
    <r>
      <rPr>
        <sz val="11"/>
        <color rgb="FF000000"/>
        <rFont val="Calibri"/>
        <family val="2"/>
      </rPr>
      <t>: Weekly special clinics; report on numbers in CWC and ANC visits</t>
    </r>
  </si>
  <si>
    <r>
      <rPr>
        <sz val="11"/>
        <color theme="4" tint="-0.249977111117893"/>
        <rFont val="Calibri"/>
        <family val="2"/>
      </rPr>
      <t>KIBRA</t>
    </r>
    <r>
      <rPr>
        <sz val="11"/>
        <color rgb="FF000000"/>
        <rFont val="Calibri"/>
        <family val="2"/>
      </rPr>
      <t xml:space="preserve">: Promotion of Reproductive Health Initiatives </t>
    </r>
  </si>
  <si>
    <r>
      <rPr>
        <sz val="11"/>
        <color theme="4" tint="-0.249977111117893"/>
        <rFont val="Calibri"/>
        <family val="2"/>
      </rPr>
      <t>KIBRA</t>
    </r>
    <r>
      <rPr>
        <sz val="11"/>
        <color rgb="FF000000"/>
        <rFont val="Calibri"/>
        <family val="2"/>
      </rPr>
      <t>: Staff Renumeration</t>
    </r>
  </si>
  <si>
    <r>
      <rPr>
        <sz val="11"/>
        <color theme="4" tint="-0.249977111117893"/>
        <rFont val="Calibri"/>
        <family val="2"/>
      </rPr>
      <t>KIBRA:</t>
    </r>
    <r>
      <rPr>
        <sz val="11"/>
        <color rgb="FF000000"/>
        <rFont val="Calibri"/>
        <family val="2"/>
      </rPr>
      <t xml:space="preserve"> Staff and ministry team welfare</t>
    </r>
  </si>
  <si>
    <r>
      <rPr>
        <sz val="11"/>
        <color theme="4" tint="-0.249977111117893"/>
        <rFont val="Calibri"/>
        <family val="2"/>
      </rPr>
      <t>KIBRA</t>
    </r>
    <r>
      <rPr>
        <sz val="11"/>
        <color rgb="FF000000"/>
        <rFont val="Calibri"/>
        <family val="2"/>
      </rPr>
      <t>:Minor Repairs and maintanance</t>
    </r>
  </si>
  <si>
    <r>
      <rPr>
        <sz val="11"/>
        <color theme="4" tint="-0.249977111117893"/>
        <rFont val="Calibri"/>
        <family val="2"/>
      </rPr>
      <t>KIBRA:</t>
    </r>
    <r>
      <rPr>
        <sz val="11"/>
        <color rgb="FF000000"/>
        <rFont val="Calibri"/>
        <family val="2"/>
      </rPr>
      <t xml:space="preserve"> Administrative costs</t>
    </r>
  </si>
  <si>
    <r>
      <rPr>
        <b/>
        <sz val="11"/>
        <color rgb="FF92D050"/>
        <rFont val="Calibri"/>
        <family val="2"/>
      </rPr>
      <t>SW</t>
    </r>
    <r>
      <rPr>
        <sz val="11"/>
        <color rgb="FF000000"/>
        <rFont val="Calibri"/>
        <family val="2"/>
      </rPr>
      <t>: Outreach through high school education</t>
    </r>
  </si>
  <si>
    <t>50 beneficiaries</t>
  </si>
  <si>
    <r>
      <rPr>
        <b/>
        <sz val="11"/>
        <color rgb="FF92D050"/>
        <rFont val="Times New Roman"/>
        <family val="1"/>
      </rPr>
      <t xml:space="preserve">SW: </t>
    </r>
    <r>
      <rPr>
        <sz val="11"/>
        <rFont val="Times New Roman"/>
        <family val="1"/>
      </rPr>
      <t xml:space="preserve">Outreach through college/University Education </t>
    </r>
  </si>
  <si>
    <t xml:space="preserve"> 20 Beficiaries</t>
  </si>
  <si>
    <r>
      <rPr>
        <b/>
        <sz val="11"/>
        <color rgb="FF92D050"/>
        <rFont val="Times New Roman"/>
        <family val="1"/>
      </rPr>
      <t xml:space="preserve">SW: </t>
    </r>
    <r>
      <rPr>
        <sz val="11"/>
        <rFont val="Times New Roman"/>
        <family val="1"/>
      </rPr>
      <t>Extended time of discipleship of Bapo Scholars through students camp</t>
    </r>
  </si>
  <si>
    <t>1 Camp</t>
  </si>
  <si>
    <r>
      <rPr>
        <b/>
        <sz val="11"/>
        <color rgb="FF92D050"/>
        <rFont val="Times New Roman"/>
        <family val="1"/>
      </rPr>
      <t>SW:</t>
    </r>
    <r>
      <rPr>
        <sz val="11"/>
        <rFont val="Times New Roman"/>
        <family val="1"/>
      </rPr>
      <t xml:space="preserve"> Social welfare to others: fees balances and sponsor to other students.</t>
    </r>
  </si>
  <si>
    <t>6 Cases</t>
  </si>
  <si>
    <r>
      <rPr>
        <b/>
        <sz val="11"/>
        <color rgb="FF92D050"/>
        <rFont val="Times New Roman"/>
        <family val="1"/>
      </rPr>
      <t>SW:</t>
    </r>
    <r>
      <rPr>
        <sz val="11"/>
        <rFont val="Times New Roman"/>
        <family val="1"/>
      </rPr>
      <t xml:space="preserve"> Mentorship/Tution forums for sponsored students</t>
    </r>
  </si>
  <si>
    <r>
      <rPr>
        <b/>
        <sz val="11"/>
        <color rgb="FF92D050"/>
        <rFont val="Times New Roman"/>
        <family val="1"/>
      </rPr>
      <t>SW:</t>
    </r>
    <r>
      <rPr>
        <sz val="11"/>
        <rFont val="Times New Roman"/>
        <family val="1"/>
      </rPr>
      <t xml:space="preserve"> Emergency fund </t>
    </r>
  </si>
  <si>
    <t>3 Responses</t>
  </si>
  <si>
    <r>
      <rPr>
        <b/>
        <sz val="11"/>
        <color rgb="FF92D050"/>
        <rFont val="Times New Roman"/>
        <family val="1"/>
      </rPr>
      <t xml:space="preserve">SW: </t>
    </r>
    <r>
      <rPr>
        <sz val="11"/>
        <rFont val="Times New Roman"/>
        <family val="1"/>
      </rPr>
      <t>Food and toiletries for selected institutions that request support</t>
    </r>
  </si>
  <si>
    <r>
      <rPr>
        <b/>
        <sz val="11"/>
        <color rgb="FF92D050"/>
        <rFont val="Times New Roman"/>
        <family val="1"/>
      </rPr>
      <t>SW:</t>
    </r>
    <r>
      <rPr>
        <sz val="11"/>
        <rFont val="Times New Roman"/>
        <family val="1"/>
      </rPr>
      <t xml:space="preserve"> Other forms of support to non church members</t>
    </r>
  </si>
  <si>
    <t>Reporting on natutre &amp; No</t>
  </si>
  <si>
    <r>
      <rPr>
        <b/>
        <sz val="11"/>
        <color rgb="FF92D050"/>
        <rFont val="Times New Roman"/>
        <family val="1"/>
      </rPr>
      <t xml:space="preserve">SW: </t>
    </r>
    <r>
      <rPr>
        <sz val="11"/>
        <rFont val="Times New Roman"/>
        <family val="1"/>
      </rPr>
      <t>Food for immediate support for weekly clients</t>
    </r>
  </si>
  <si>
    <r>
      <t>SW:</t>
    </r>
    <r>
      <rPr>
        <sz val="11"/>
        <rFont val="Times New Roman"/>
        <family val="1"/>
      </rPr>
      <t xml:space="preserve"> Love INC Ngong Road involvement</t>
    </r>
  </si>
  <si>
    <t>Report ad impact</t>
  </si>
  <si>
    <r>
      <rPr>
        <b/>
        <sz val="11"/>
        <color rgb="FF92D050"/>
        <rFont val="Times New Roman"/>
        <family val="1"/>
      </rPr>
      <t xml:space="preserve">SW: </t>
    </r>
    <r>
      <rPr>
        <sz val="11"/>
        <rFont val="Times New Roman"/>
        <family val="1"/>
      </rPr>
      <t>Repair &amp; distribution of Wheelchairs</t>
    </r>
  </si>
  <si>
    <t>25 chairs</t>
  </si>
  <si>
    <r>
      <rPr>
        <b/>
        <sz val="11"/>
        <color rgb="FF92D050"/>
        <rFont val="Times New Roman"/>
        <family val="1"/>
      </rPr>
      <t xml:space="preserve">SW: </t>
    </r>
    <r>
      <rPr>
        <sz val="11"/>
        <rFont val="Times New Roman"/>
        <family val="1"/>
      </rPr>
      <t>Disability conference and support meetings</t>
    </r>
  </si>
  <si>
    <t>1 confrence</t>
  </si>
  <si>
    <r>
      <rPr>
        <b/>
        <sz val="11"/>
        <color rgb="FF92D050"/>
        <rFont val="Times New Roman"/>
        <family val="1"/>
      </rPr>
      <t xml:space="preserve">SW: </t>
    </r>
    <r>
      <rPr>
        <sz val="11"/>
        <rFont val="Times New Roman"/>
        <family val="1"/>
      </rPr>
      <t>Deaf ministry: interpretation &amp; Training</t>
    </r>
  </si>
  <si>
    <r>
      <t xml:space="preserve">SW: </t>
    </r>
    <r>
      <rPr>
        <sz val="11"/>
        <rFont val="Times New Roman"/>
        <family val="1"/>
      </rPr>
      <t>Disaster response ministry: report on involvement and # of people impacted</t>
    </r>
  </si>
  <si>
    <r>
      <t xml:space="preserve">SW: </t>
    </r>
    <r>
      <rPr>
        <sz val="11"/>
        <color theme="1"/>
        <rFont val="Times New Roman"/>
        <family val="1"/>
      </rPr>
      <t>Transport and other admin costs</t>
    </r>
  </si>
  <si>
    <r>
      <t xml:space="preserve">SW: </t>
    </r>
    <r>
      <rPr>
        <sz val="11"/>
        <rFont val="Times New Roman"/>
        <family val="1"/>
      </rPr>
      <t>Number of participants in Entrepreneurship support eg mentored</t>
    </r>
  </si>
  <si>
    <r>
      <rPr>
        <b/>
        <sz val="10"/>
        <color theme="1" tint="0.34998626667073579"/>
        <rFont val="Arial"/>
        <family val="2"/>
      </rPr>
      <t>KWALE:</t>
    </r>
    <r>
      <rPr>
        <b/>
        <sz val="10"/>
        <rFont val="Arial"/>
        <family val="2"/>
      </rPr>
      <t xml:space="preserve"> </t>
    </r>
    <r>
      <rPr>
        <sz val="10"/>
        <rFont val="Arial"/>
        <family val="2"/>
      </rPr>
      <t>Outreach through partnership with other organisations like PS Kenya.</t>
    </r>
  </si>
  <si>
    <r>
      <rPr>
        <b/>
        <sz val="11"/>
        <color theme="1" tint="0.34998626667073579"/>
        <rFont val="Calibri"/>
        <family val="2"/>
      </rPr>
      <t>KWALE</t>
    </r>
    <r>
      <rPr>
        <b/>
        <sz val="11"/>
        <color rgb="FF000000"/>
        <rFont val="Calibri"/>
        <family val="2"/>
      </rPr>
      <t xml:space="preserve">: </t>
    </r>
    <r>
      <rPr>
        <sz val="11"/>
        <color rgb="FF000000"/>
        <rFont val="Calibri"/>
        <family val="2"/>
      </rPr>
      <t>Monthly submission of reports to the subcounty health department in compliance to MOH standards.</t>
    </r>
  </si>
  <si>
    <r>
      <rPr>
        <b/>
        <sz val="11"/>
        <color theme="1" tint="0.34998626667073579"/>
        <rFont val="Times New Roman"/>
        <family val="1"/>
      </rPr>
      <t>KWALE:</t>
    </r>
    <r>
      <rPr>
        <sz val="11"/>
        <rFont val="Times New Roman"/>
        <family val="1"/>
      </rPr>
      <t xml:space="preserve"> Home visits</t>
    </r>
  </si>
  <si>
    <r>
      <rPr>
        <b/>
        <sz val="11"/>
        <color theme="1" tint="0.34998626667073579"/>
        <rFont val="Calibri"/>
        <family val="2"/>
      </rPr>
      <t>KWALE</t>
    </r>
    <r>
      <rPr>
        <b/>
        <sz val="11"/>
        <color rgb="FF000000"/>
        <rFont val="Calibri"/>
        <family val="2"/>
      </rPr>
      <t xml:space="preserve">: </t>
    </r>
    <r>
      <rPr>
        <sz val="11"/>
        <color rgb="FF000000"/>
        <rFont val="Calibri"/>
        <family val="2"/>
      </rPr>
      <t>Child welfare clinic every Wednesday and ANC on daily basis.</t>
    </r>
  </si>
  <si>
    <r>
      <rPr>
        <b/>
        <sz val="11"/>
        <color theme="1" tint="0.34998626667073579"/>
        <rFont val="Calibri"/>
        <family val="2"/>
      </rPr>
      <t>KWALE:</t>
    </r>
    <r>
      <rPr>
        <b/>
        <sz val="11"/>
        <color rgb="FF000000"/>
        <rFont val="Calibri"/>
        <family val="2"/>
      </rPr>
      <t xml:space="preserve"> </t>
    </r>
    <r>
      <rPr>
        <sz val="11"/>
        <color rgb="FF000000"/>
        <rFont val="Calibri"/>
        <family val="2"/>
      </rPr>
      <t>Conduct at least one medical camp each year.</t>
    </r>
  </si>
  <si>
    <r>
      <rPr>
        <b/>
        <sz val="11"/>
        <color theme="1" tint="0.34998626667073579"/>
        <rFont val="Calibri"/>
        <family val="2"/>
      </rPr>
      <t>KWALE</t>
    </r>
    <r>
      <rPr>
        <sz val="11"/>
        <color rgb="FF000000"/>
        <rFont val="Calibri"/>
        <family val="2"/>
      </rPr>
      <t>: Staff Renumeration</t>
    </r>
  </si>
  <si>
    <r>
      <rPr>
        <b/>
        <sz val="11"/>
        <color theme="1" tint="0.499984740745262"/>
        <rFont val="Calibri"/>
        <family val="2"/>
      </rPr>
      <t>KWALE:</t>
    </r>
    <r>
      <rPr>
        <b/>
        <sz val="11"/>
        <rFont val="Calibri"/>
        <family val="2"/>
      </rPr>
      <t xml:space="preserve">Repairs, renovations and developments: </t>
    </r>
    <r>
      <rPr>
        <sz val="11"/>
        <color rgb="FF000000"/>
        <rFont val="Calibri"/>
        <family val="2"/>
      </rPr>
      <t>Develop the play ground in Kwale: Swings, slides so as to attract more children at the mission base and engage them in christan living.Holiday bible clubs. Develop youth friendly services and environment.</t>
    </r>
  </si>
  <si>
    <r>
      <rPr>
        <b/>
        <sz val="11"/>
        <color theme="1" tint="0.499984740745262"/>
        <rFont val="Times New Roman"/>
        <family val="1"/>
      </rPr>
      <t>KWALE:</t>
    </r>
    <r>
      <rPr>
        <sz val="11"/>
        <rFont val="Times New Roman"/>
        <family val="1"/>
      </rPr>
      <t>Transport, communication,WIFI &amp; other administrative costs.</t>
    </r>
  </si>
  <si>
    <r>
      <rPr>
        <b/>
        <sz val="11"/>
        <color theme="1" tint="0.499984740745262"/>
        <rFont val="Calibri"/>
        <family val="2"/>
      </rPr>
      <t>KWALE</t>
    </r>
    <r>
      <rPr>
        <b/>
        <sz val="11"/>
        <color rgb="FF000000"/>
        <rFont val="Calibri"/>
        <family val="2"/>
      </rPr>
      <t xml:space="preserve">: </t>
    </r>
    <r>
      <rPr>
        <sz val="11"/>
        <color rgb="FF000000"/>
        <rFont val="Calibri"/>
        <family val="2"/>
      </rPr>
      <t xml:space="preserve">LOWCUM( nurse reliever), probono services, </t>
    </r>
  </si>
  <si>
    <r>
      <rPr>
        <b/>
        <sz val="11"/>
        <color theme="1" tint="0.499984740745262"/>
        <rFont val="Calibri"/>
        <family val="2"/>
      </rPr>
      <t>KWALE:</t>
    </r>
    <r>
      <rPr>
        <sz val="11"/>
        <rFont val="Calibri"/>
        <family val="2"/>
      </rPr>
      <t>Mazumalume pastors' taining programme.</t>
    </r>
  </si>
  <si>
    <r>
      <rPr>
        <b/>
        <sz val="11"/>
        <color theme="1" tint="0.499984740745262"/>
        <rFont val="Calibri"/>
        <family val="2"/>
      </rPr>
      <t>KWALE</t>
    </r>
    <r>
      <rPr>
        <b/>
        <sz val="11"/>
        <color rgb="FF000000"/>
        <rFont val="Calibri"/>
        <family val="2"/>
      </rPr>
      <t xml:space="preserve">: </t>
    </r>
    <r>
      <rPr>
        <sz val="11"/>
        <color rgb="FF000000"/>
        <rFont val="Calibri"/>
        <family val="2"/>
      </rPr>
      <t>Men's fellowship: Hydrocele camps</t>
    </r>
  </si>
  <si>
    <r>
      <rPr>
        <b/>
        <sz val="11"/>
        <color theme="1" tint="0.499984740745262"/>
        <rFont val="Calibri"/>
        <family val="2"/>
      </rPr>
      <t>KWALE</t>
    </r>
    <r>
      <rPr>
        <sz val="11"/>
        <color theme="1" tint="0.499984740745262"/>
        <rFont val="Calibri"/>
        <family val="2"/>
      </rPr>
      <t>:</t>
    </r>
    <r>
      <rPr>
        <sz val="11"/>
        <color rgb="FF000000"/>
        <rFont val="Calibri"/>
        <family val="2"/>
      </rPr>
      <t xml:space="preserve"> Outreach to youth and children</t>
    </r>
  </si>
  <si>
    <r>
      <rPr>
        <b/>
        <sz val="11"/>
        <color theme="1" tint="0.499984740745262"/>
        <rFont val="Calibri"/>
        <family val="2"/>
      </rPr>
      <t>KWALE</t>
    </r>
    <r>
      <rPr>
        <sz val="11"/>
        <color rgb="FF000000"/>
        <rFont val="Calibri"/>
        <family val="2"/>
      </rPr>
      <t>: School ministry through PPI teaching of CRE</t>
    </r>
  </si>
  <si>
    <r>
      <rPr>
        <b/>
        <sz val="11"/>
        <color theme="1" tint="0.499984740745262"/>
        <rFont val="Calibri"/>
        <family val="2"/>
      </rPr>
      <t>KWALE</t>
    </r>
    <r>
      <rPr>
        <sz val="11"/>
        <color rgb="FF000000"/>
        <rFont val="Calibri"/>
        <family val="2"/>
      </rPr>
      <t>: Development of playground</t>
    </r>
  </si>
  <si>
    <r>
      <rPr>
        <b/>
        <sz val="11"/>
        <color theme="1" tint="0.499984740745262"/>
        <rFont val="Calibri"/>
        <family val="2"/>
      </rPr>
      <t>KWALE</t>
    </r>
    <r>
      <rPr>
        <sz val="11"/>
        <color rgb="FF000000"/>
        <rFont val="Calibri"/>
        <family val="2"/>
      </rPr>
      <t>: Mission support</t>
    </r>
  </si>
  <si>
    <r>
      <rPr>
        <b/>
        <sz val="10"/>
        <color theme="5" tint="-0.249977111117893"/>
        <rFont val="Arial"/>
        <family val="2"/>
      </rPr>
      <t>MM</t>
    </r>
    <r>
      <rPr>
        <sz val="10"/>
        <rFont val="Arial"/>
        <family val="2"/>
      </rPr>
      <t>: Monitoring and evaluation of missionaries and mission agencies</t>
    </r>
  </si>
  <si>
    <r>
      <rPr>
        <b/>
        <sz val="10"/>
        <color theme="5" tint="-0.249977111117893"/>
        <rFont val="Arial"/>
        <family val="2"/>
      </rPr>
      <t>MM</t>
    </r>
    <r>
      <rPr>
        <sz val="10"/>
        <rFont val="Arial"/>
        <family val="2"/>
      </rPr>
      <t>: Annual missionaries Family seminar</t>
    </r>
  </si>
  <si>
    <r>
      <rPr>
        <b/>
        <sz val="11"/>
        <color rgb="FF00B0F0"/>
        <rFont val="Times New Roman"/>
        <family val="1"/>
      </rPr>
      <t xml:space="preserve">NGRD: </t>
    </r>
    <r>
      <rPr>
        <sz val="11"/>
        <rFont val="Times New Roman"/>
        <family val="1"/>
      </rPr>
      <t>Marsabit follow up and discipleship support</t>
    </r>
  </si>
  <si>
    <r>
      <t xml:space="preserve">FOS: </t>
    </r>
    <r>
      <rPr>
        <sz val="12"/>
        <rFont val="Times New Roman"/>
        <family val="1"/>
      </rPr>
      <t>Organize interfaith forums in Somali dominated areas</t>
    </r>
  </si>
  <si>
    <r>
      <rPr>
        <b/>
        <sz val="12"/>
        <color rgb="FFFF0000"/>
        <rFont val="Times New Roman"/>
        <family val="1"/>
      </rPr>
      <t>FOS</t>
    </r>
    <r>
      <rPr>
        <sz val="12"/>
        <rFont val="Times New Roman"/>
        <family val="1"/>
      </rPr>
      <t>: Show care to the vulnerable in the Somali community</t>
    </r>
  </si>
  <si>
    <r>
      <rPr>
        <b/>
        <sz val="12"/>
        <color rgb="FFFF0000"/>
        <rFont val="Times New Roman"/>
        <family val="1"/>
      </rPr>
      <t>FOS:</t>
    </r>
    <r>
      <rPr>
        <sz val="12"/>
        <rFont val="Times New Roman"/>
        <family val="1"/>
      </rPr>
      <t xml:space="preserve"> Training on apologetics, Somali language, digital ministry for outreach</t>
    </r>
  </si>
  <si>
    <r>
      <rPr>
        <b/>
        <sz val="12"/>
        <color rgb="FFFF0000"/>
        <rFont val="Times New Roman"/>
        <family val="1"/>
      </rPr>
      <t>FOS</t>
    </r>
    <r>
      <rPr>
        <sz val="12"/>
        <rFont val="Times New Roman"/>
        <family val="1"/>
      </rPr>
      <t xml:space="preserve">: Prayers once a week </t>
    </r>
  </si>
  <si>
    <r>
      <rPr>
        <b/>
        <sz val="12"/>
        <color rgb="FFFF0000"/>
        <rFont val="Times New Roman"/>
        <family val="1"/>
      </rPr>
      <t xml:space="preserve">FOS: </t>
    </r>
    <r>
      <rPr>
        <sz val="12"/>
        <rFont val="Times New Roman"/>
        <family val="1"/>
      </rPr>
      <t>Prayer walks in Somali dominated areas</t>
    </r>
  </si>
  <si>
    <r>
      <rPr>
        <b/>
        <sz val="12"/>
        <color rgb="FFFF0000"/>
        <rFont val="Times New Roman"/>
        <family val="1"/>
      </rPr>
      <t>FOS</t>
    </r>
    <r>
      <rPr>
        <sz val="12"/>
        <color rgb="FFFF0000"/>
        <rFont val="Times New Roman"/>
        <family val="1"/>
      </rPr>
      <t>:</t>
    </r>
    <r>
      <rPr>
        <sz val="12"/>
        <rFont val="Times New Roman"/>
        <family val="1"/>
      </rPr>
      <t xml:space="preserve"> English and Kiswahili language ministry, at least 2  students a week </t>
    </r>
  </si>
  <si>
    <r>
      <rPr>
        <b/>
        <sz val="12"/>
        <color rgb="FFFF0000"/>
        <rFont val="Times New Roman"/>
        <family val="1"/>
      </rPr>
      <t>FOS:</t>
    </r>
    <r>
      <rPr>
        <sz val="12"/>
        <rFont val="Times New Roman"/>
        <family val="1"/>
      </rPr>
      <t xml:space="preserve"> School ministry through PPI (primary) and CU (secondary and higher institutions)</t>
    </r>
  </si>
  <si>
    <r>
      <rPr>
        <b/>
        <sz val="12"/>
        <color rgb="FFFF0000"/>
        <rFont val="Times New Roman"/>
        <family val="1"/>
      </rPr>
      <t>FOS:</t>
    </r>
    <r>
      <rPr>
        <sz val="12"/>
        <rFont val="Times New Roman"/>
        <family val="1"/>
      </rPr>
      <t xml:space="preserve"> Recreation activities such as sports, outings</t>
    </r>
  </si>
  <si>
    <r>
      <rPr>
        <b/>
        <sz val="12"/>
        <color rgb="FFFF0000"/>
        <rFont val="Times New Roman"/>
        <family val="1"/>
      </rPr>
      <t>FOS</t>
    </r>
    <r>
      <rPr>
        <sz val="12"/>
        <rFont val="Times New Roman"/>
        <family val="1"/>
      </rPr>
      <t>: MBBs care to meet their felt needs as they arise</t>
    </r>
  </si>
  <si>
    <r>
      <rPr>
        <b/>
        <sz val="12"/>
        <color rgb="FFFF0000"/>
        <rFont val="Times New Roman"/>
        <family val="1"/>
      </rPr>
      <t>FOS</t>
    </r>
    <r>
      <rPr>
        <sz val="12"/>
        <rFont val="Times New Roman"/>
        <family val="1"/>
      </rPr>
      <t>: Specialized medical outreach</t>
    </r>
  </si>
  <si>
    <t>5. Buy 3 TV screens in 2021</t>
  </si>
  <si>
    <t xml:space="preserve">7.  Buying Audio visual equipment that will facilitate our children sanctuary worship
</t>
  </si>
  <si>
    <t>STATIONERY</t>
  </si>
  <si>
    <t>SIGNAGE DESIGN &amp; FABRICATION &amp; COUNCIL FEES (3)</t>
  </si>
  <si>
    <t>Approved budget:</t>
  </si>
  <si>
    <t>8. Sound &amp; Music Equipment Maintainace</t>
  </si>
  <si>
    <t>9. Purchase of Batteries for the cordless microphone</t>
  </si>
  <si>
    <t>10. Media Support</t>
  </si>
  <si>
    <t>11. Facilitation and equiping of the Worship team</t>
  </si>
  <si>
    <t>12. Effective facilitation of Sunday Armed Security</t>
  </si>
  <si>
    <t>13. Effective facilitation of Sunday Casuals including 2 Tea Ladies (@550/=),2 Sunday casuals(@550/=)</t>
  </si>
  <si>
    <t xml:space="preserve">14. Effective facilitation of Sunday Boonhouse bus </t>
  </si>
  <si>
    <t xml:space="preserve">15. Sunday Bulletin &amp; Publication </t>
  </si>
  <si>
    <t>18. Hire of 1 sound technician (@ 8,000/= Monthly)</t>
  </si>
  <si>
    <t>19. Sunday Hospitality (Tea items and snacks) catering for 550pax including children</t>
  </si>
  <si>
    <t>20. Sunday Cutllery &amp; Utensils</t>
  </si>
  <si>
    <t>21. Sunday Toiletries:-Toilet balls and Toilet paper</t>
  </si>
  <si>
    <t>22. Sunday Drinking water</t>
  </si>
  <si>
    <t>2. Maintenance of the kids play area &amp; Sunday school classes furniture</t>
  </si>
  <si>
    <t xml:space="preserve">12. Pastors discretion: </t>
  </si>
  <si>
    <t>13. Pastoral Care and Benevolence</t>
  </si>
  <si>
    <t>1. HOUSE RENT</t>
  </si>
  <si>
    <t>2. WATER BILLS</t>
  </si>
  <si>
    <t>3. GARBAGE COLLECTION</t>
  </si>
  <si>
    <t>4. SECURITY</t>
  </si>
  <si>
    <t>TONERS &amp; STAMP INK</t>
  </si>
  <si>
    <t>Zonal pastoral care</t>
  </si>
  <si>
    <t>WORKPLAN &amp; APPRAISAL TOOL FOR YEAR: 2021 Ongata Rongai</t>
  </si>
  <si>
    <t>Rev Abednego Kasimu</t>
  </si>
  <si>
    <t>Lead Pastor's Key Ministry Areas Summary</t>
  </si>
  <si>
    <t>Ministry activities that result to salvation to those who do not know God</t>
  </si>
  <si>
    <t>Report on Number of people who have given their lives to Christ as Lord and Saviour in Church and through outreach initiatives</t>
  </si>
  <si>
    <t>Ministries of the church have been sufficiently supported</t>
  </si>
  <si>
    <t>Congregation is cared for and nurtured</t>
  </si>
  <si>
    <t>Report on number of visitation, counselling and benevolence contacts per quarter. At least  two Pastoral visits to congregant family per month</t>
  </si>
  <si>
    <t>Involvement in the Preaching Ministry of the assembly and NBC in general</t>
  </si>
  <si>
    <t>Engagement with the Church as assigned to various Committees by Senior Pastor</t>
  </si>
  <si>
    <r>
      <t xml:space="preserve">6.1 </t>
    </r>
    <r>
      <rPr>
        <sz val="11"/>
        <color rgb="FF000000"/>
        <rFont val="Calibri"/>
        <family val="2"/>
        <scheme val="minor"/>
      </rPr>
      <t>Community presented with the Gospel of Christ</t>
    </r>
  </si>
  <si>
    <r>
      <t xml:space="preserve">6.2 </t>
    </r>
    <r>
      <rPr>
        <sz val="11"/>
        <rFont val="Calibri"/>
        <family val="2"/>
        <scheme val="minor"/>
      </rPr>
      <t>Resource Mobilization done so as to sustain ministry activities</t>
    </r>
  </si>
  <si>
    <r>
      <t xml:space="preserve">6.3 </t>
    </r>
    <r>
      <rPr>
        <sz val="11"/>
        <rFont val="Calibri"/>
        <family val="2"/>
        <scheme val="minor"/>
      </rPr>
      <t>Member Care: Visitation and Benevolence</t>
    </r>
  </si>
  <si>
    <r>
      <t xml:space="preserve">6.4 </t>
    </r>
    <r>
      <rPr>
        <sz val="11"/>
        <rFont val="Calibri"/>
        <family val="2"/>
        <scheme val="minor"/>
      </rPr>
      <t>Preaching Ministry</t>
    </r>
  </si>
  <si>
    <t xml:space="preserve">Report on number of preaching assignments carried out per quarter </t>
  </si>
  <si>
    <t>Quarterly report on involvement in meeting(s) or forums excluding SMT meetings</t>
  </si>
  <si>
    <t>Office Operations</t>
  </si>
  <si>
    <t>Caretakers housing</t>
  </si>
  <si>
    <t>Pastoral Care</t>
  </si>
  <si>
    <t>Personnel Costs</t>
  </si>
  <si>
    <t>Capex; Equipment purchase</t>
  </si>
  <si>
    <t>Effective Sunday Service support</t>
  </si>
  <si>
    <t>Strengthen monthly 1st Sunday prayer meeting</t>
  </si>
  <si>
    <t xml:space="preserve">Equipping a team of at least 15 ushers and relevant training </t>
  </si>
  <si>
    <t>Conduct 2 Baptism Classes and Baptism in 2021</t>
  </si>
  <si>
    <t>Target at least 350 children in our Holiday Bible club by end 2021</t>
  </si>
  <si>
    <t>Launch and establish KUPAA ministry in 2021 (honorarium for some of the speakers, snacks, transportation incase of site visits)</t>
  </si>
  <si>
    <t xml:space="preserve">Have at least 6 active youth Growth Groups by end of 2021 </t>
  </si>
  <si>
    <t>Effective Couples Ministry in 2021 targetting 30 couples with 3 meetings</t>
  </si>
  <si>
    <t>Do 2 Child dedication in 2021</t>
  </si>
  <si>
    <t xml:space="preserve">Do 1 Family day in 2021: </t>
  </si>
  <si>
    <t xml:space="preserve">Recruit and have 3 trainings for 30 teachers 
</t>
  </si>
  <si>
    <t>Monthly Coworkers meetings</t>
  </si>
  <si>
    <t>Have 2 Co-workers fellowships targetting 100 leaders by end of 2021</t>
  </si>
  <si>
    <t xml:space="preserve">Teachers Quaterly Fellowship and support  Meetings: </t>
  </si>
  <si>
    <t>Grow Men’s ministry in 2021 targeting 60 men per meeting</t>
  </si>
  <si>
    <t>Strengthen Ladies Ministry in 2021 targeting 70 ladies in the monthly meeting</t>
  </si>
  <si>
    <t>DUNAMIS Conventions</t>
  </si>
  <si>
    <t>Medical Camp</t>
  </si>
  <si>
    <t>Support the walk in welfare needs of the sorrounding community</t>
  </si>
  <si>
    <t>Acquire curriculium for 270 kids in 2021</t>
  </si>
  <si>
    <t>Acquire teaching aids for 7 Sunday School Classes</t>
  </si>
  <si>
    <t>Do 4 Scripture championships</t>
  </si>
  <si>
    <t>Use of creative arts Quarterly</t>
  </si>
  <si>
    <t xml:space="preserve">Pastor/teacher to children visitation   </t>
  </si>
  <si>
    <t>Child reach child outreach</t>
  </si>
  <si>
    <t>Train and engage a team of at least 10 Youth for the JIWE teens service (Honorarium for trainer.)</t>
  </si>
  <si>
    <t>Acquire necessary resources within the youth service to enable growth of up to 120 youth in 2021(Beautification of the youth sanctuary podium).</t>
  </si>
  <si>
    <t xml:space="preserve">Rewards and appreciation culture once a month for bible trivia . </t>
  </si>
  <si>
    <t xml:space="preserve">Sensitize and Train Youth in outreach and evangelism within their service and also in the church. 
</t>
  </si>
  <si>
    <t>Have youth involved in 2 outreach activities in the year 2021</t>
  </si>
  <si>
    <t xml:space="preserve">One Youth Outreach Concert </t>
  </si>
  <si>
    <t xml:space="preserve">1 Youth Camp                                                                                                                                                                                                                                                                                                                                                                                                                                                                         </t>
  </si>
  <si>
    <t>Have 1 open day meeting</t>
  </si>
  <si>
    <t>Do 2 Membership Classes in 2021</t>
  </si>
  <si>
    <t>NBC Kikuyu</t>
  </si>
  <si>
    <t>GMO</t>
  </si>
  <si>
    <r>
      <rPr>
        <b/>
        <sz val="12"/>
        <color rgb="FF92D050"/>
        <rFont val="Times New Roman"/>
        <family val="1"/>
      </rPr>
      <t>SW</t>
    </r>
    <r>
      <rPr>
        <sz val="12"/>
        <color rgb="FF92D050"/>
        <rFont val="Times New Roman"/>
        <family val="1"/>
      </rPr>
      <t>:</t>
    </r>
    <r>
      <rPr>
        <sz val="12"/>
        <rFont val="Times New Roman"/>
        <family val="1"/>
      </rPr>
      <t xml:space="preserve"> Number of participants in Entrepreneurship support, mentoring &amp; networking</t>
    </r>
  </si>
  <si>
    <r>
      <rPr>
        <b/>
        <sz val="10"/>
        <color theme="4" tint="-0.249977111117893"/>
        <rFont val="Arial"/>
        <family val="2"/>
      </rPr>
      <t>KIBRA</t>
    </r>
    <r>
      <rPr>
        <b/>
        <sz val="10"/>
        <color theme="8" tint="-0.499984740745262"/>
        <rFont val="Arial"/>
        <family val="2"/>
      </rPr>
      <t>:</t>
    </r>
    <r>
      <rPr>
        <sz val="10"/>
        <color rgb="FFFF0000"/>
        <rFont val="Arial"/>
        <family val="2"/>
      </rPr>
      <t xml:space="preserve"> </t>
    </r>
    <r>
      <rPr>
        <sz val="10"/>
        <rFont val="Arial"/>
        <family val="2"/>
      </rPr>
      <t>Outreach through Medi-care, report on patients seen &amp; congregants involved Report on one medical camp. Qtly report</t>
    </r>
  </si>
  <si>
    <r>
      <rPr>
        <b/>
        <sz val="10"/>
        <color theme="1" tint="0.34998626667073579"/>
        <rFont val="Arial"/>
        <family val="2"/>
      </rPr>
      <t>KWALE</t>
    </r>
    <r>
      <rPr>
        <b/>
        <sz val="10"/>
        <rFont val="Arial"/>
        <family val="2"/>
      </rPr>
      <t>:</t>
    </r>
    <r>
      <rPr>
        <sz val="10"/>
        <color rgb="FFFF0000"/>
        <rFont val="Arial"/>
        <family val="2"/>
      </rPr>
      <t xml:space="preserve"> </t>
    </r>
    <r>
      <rPr>
        <sz val="10"/>
        <rFont val="Arial"/>
        <family val="2"/>
      </rPr>
      <t>Outreach through provision of affordable, accessible , available health care to the community. Volunteers welcomed from the congregation. Qtly report on patients attended to</t>
    </r>
  </si>
  <si>
    <r>
      <rPr>
        <b/>
        <sz val="11"/>
        <color theme="1" tint="0.34998626667073579"/>
        <rFont val="Calibri"/>
        <family val="2"/>
      </rPr>
      <t>KWALE:</t>
    </r>
    <r>
      <rPr>
        <b/>
        <sz val="11"/>
        <color rgb="FF000000"/>
        <rFont val="Calibri"/>
        <family val="2"/>
      </rPr>
      <t xml:space="preserve"> </t>
    </r>
    <r>
      <rPr>
        <sz val="11"/>
        <color rgb="FF000000"/>
        <rFont val="Calibri"/>
        <family val="2"/>
      </rPr>
      <t>Quarterly stocking of drugs in the pharmacy. Use of bin cards and cloud based(Banda health) systems to avoid stockouts.</t>
    </r>
  </si>
  <si>
    <r>
      <rPr>
        <b/>
        <sz val="10"/>
        <color theme="5" tint="-0.249977111117893"/>
        <rFont val="Arial"/>
        <family val="2"/>
      </rPr>
      <t>MM</t>
    </r>
    <r>
      <rPr>
        <sz val="10"/>
        <rFont val="Arial"/>
        <family val="2"/>
      </rPr>
      <t>: Ensure continous trainign of thelogians who can articulate NBC theological and pulpit stand in and outside NBC. Qtly report</t>
    </r>
  </si>
  <si>
    <r>
      <rPr>
        <b/>
        <sz val="10"/>
        <color theme="5" tint="-0.249977111117893"/>
        <rFont val="Arial"/>
        <family val="2"/>
      </rPr>
      <t>MM</t>
    </r>
    <r>
      <rPr>
        <sz val="10"/>
        <rFont val="Arial"/>
        <family val="2"/>
      </rPr>
      <t>: Interns &amp; trainess support. Qtly report</t>
    </r>
  </si>
  <si>
    <r>
      <rPr>
        <b/>
        <sz val="10"/>
        <color theme="5" tint="-0.249977111117893"/>
        <rFont val="Arial"/>
        <family val="2"/>
      </rPr>
      <t>MM</t>
    </r>
    <r>
      <rPr>
        <sz val="10"/>
        <rFont val="Arial"/>
        <family val="2"/>
      </rPr>
      <t>: Support missionaries involved in sharing the gospel</t>
    </r>
  </si>
  <si>
    <r>
      <rPr>
        <b/>
        <sz val="10"/>
        <color theme="5" tint="-0.249977111117893"/>
        <rFont val="Arial"/>
        <family val="2"/>
      </rPr>
      <t>MM</t>
    </r>
    <r>
      <rPr>
        <sz val="10"/>
        <rFont val="Arial"/>
        <family val="2"/>
      </rPr>
      <t>: Support mission agencies involved in outreach/missions</t>
    </r>
  </si>
  <si>
    <r>
      <rPr>
        <b/>
        <sz val="10"/>
        <color theme="5" tint="-0.249977111117893"/>
        <rFont val="Arial"/>
        <family val="2"/>
      </rPr>
      <t>MM</t>
    </r>
    <r>
      <rPr>
        <sz val="10"/>
        <rFont val="Arial"/>
        <family val="2"/>
      </rPr>
      <t>: Encourage and suppport short term missions. Half year reports</t>
    </r>
  </si>
  <si>
    <r>
      <rPr>
        <b/>
        <sz val="10"/>
        <color theme="5" tint="-0.249977111117893"/>
        <rFont val="Arial"/>
        <family val="2"/>
      </rPr>
      <t>MM</t>
    </r>
    <r>
      <rPr>
        <sz val="10"/>
        <rFont val="Arial"/>
        <family val="2"/>
      </rPr>
      <t>: Constant communication with Joni and Friends, EMBC, Park and Jengana. Qtly reports</t>
    </r>
  </si>
  <si>
    <r>
      <rPr>
        <b/>
        <sz val="10"/>
        <color theme="5" tint="-0.249977111117893"/>
        <rFont val="Arial"/>
        <family val="2"/>
      </rPr>
      <t>MM</t>
    </r>
    <r>
      <rPr>
        <sz val="10"/>
        <rFont val="Arial"/>
        <family val="2"/>
      </rPr>
      <t>: Support Nuur to work in Kwale. Qtly report and summary of his work</t>
    </r>
  </si>
  <si>
    <t>2 Institutions</t>
  </si>
  <si>
    <t>Date when last updated</t>
  </si>
  <si>
    <t>#</t>
  </si>
  <si>
    <t>DEPARTMENT</t>
  </si>
  <si>
    <t>PROGRESS</t>
  </si>
  <si>
    <t>1.0</t>
  </si>
  <si>
    <t>2.0</t>
  </si>
  <si>
    <t>3.0</t>
  </si>
  <si>
    <t>4.0</t>
  </si>
  <si>
    <t>5.0</t>
  </si>
  <si>
    <t>6.0</t>
  </si>
  <si>
    <t>7.0</t>
  </si>
  <si>
    <t>KEY</t>
  </si>
  <si>
    <t>Excellent</t>
  </si>
  <si>
    <t>Good</t>
  </si>
  <si>
    <t>Fair</t>
  </si>
  <si>
    <t>Not so good</t>
  </si>
  <si>
    <t>Worrying</t>
  </si>
  <si>
    <t>NBC Ngong Road</t>
  </si>
  <si>
    <t>NBC Ongata Rongai</t>
  </si>
  <si>
    <t>NBC Westlands</t>
  </si>
  <si>
    <t>NBC Kitengela</t>
  </si>
  <si>
    <t>Global Missions &amp; Outreach</t>
  </si>
  <si>
    <t>Administry</t>
  </si>
  <si>
    <t>NBC 2021 WORKPLAN IMPLEMENTATION DASHBOARD (SUMMARY)</t>
  </si>
  <si>
    <t>NBC Kibera</t>
  </si>
  <si>
    <t>8.0</t>
  </si>
  <si>
    <t>Overall 2021 achievement</t>
  </si>
  <si>
    <r>
      <rPr>
        <b/>
        <sz val="12"/>
        <color rgb="FF00B0F0"/>
        <rFont val="Times New Roman"/>
        <family val="1"/>
      </rPr>
      <t xml:space="preserve">NGRD: </t>
    </r>
    <r>
      <rPr>
        <sz val="12"/>
        <rFont val="Times New Roman"/>
        <family val="1"/>
      </rPr>
      <t>Report on  and support participants engaged in outreach activities: 2 neighbourhood street evangelism, 1 far off mission, 1 institutional  investigative Bible Study,  1 social welfare activity</t>
    </r>
  </si>
  <si>
    <r>
      <rPr>
        <b/>
        <sz val="12"/>
        <color rgb="FF00B0F0"/>
        <rFont val="Times New Roman"/>
        <family val="1"/>
      </rPr>
      <t xml:space="preserve">NGRD: </t>
    </r>
    <r>
      <rPr>
        <sz val="12"/>
        <rFont val="Times New Roman"/>
        <family val="1"/>
      </rPr>
      <t>Having at least 10 staff members engaged in the planned outreach activities or adopt a community that they can reach out to</t>
    </r>
  </si>
  <si>
    <r>
      <rPr>
        <b/>
        <sz val="12"/>
        <color rgb="FF00B0F0"/>
        <rFont val="Times New Roman"/>
        <family val="1"/>
      </rPr>
      <t xml:space="preserve">NGRD: </t>
    </r>
    <r>
      <rPr>
        <sz val="12"/>
        <rFont val="Times New Roman"/>
        <family val="1"/>
      </rPr>
      <t>Have atleast 3 Evangelistic Sunday services.( This will happen every quarter and people will choose at the beginning of every quarter who they are praying for and desire to bring to the service)</t>
    </r>
  </si>
  <si>
    <r>
      <rPr>
        <b/>
        <sz val="12"/>
        <color rgb="FF00B0F0"/>
        <rFont val="Times New Roman"/>
        <family val="1"/>
      </rPr>
      <t>NGRD</t>
    </r>
    <r>
      <rPr>
        <sz val="12"/>
        <rFont val="Times New Roman"/>
        <family val="1"/>
      </rPr>
      <t>: Have 1 far off mission ( a medical camp in Marsabit)</t>
    </r>
  </si>
  <si>
    <r>
      <rPr>
        <b/>
        <sz val="12"/>
        <color rgb="FF00B0F0"/>
        <rFont val="Times New Roman"/>
        <family val="1"/>
      </rPr>
      <t>NGRD:</t>
    </r>
    <r>
      <rPr>
        <sz val="12"/>
        <rFont val="Times New Roman"/>
        <family val="1"/>
      </rPr>
      <t xml:space="preserve"> 4 Webniar Trainings in the year </t>
    </r>
  </si>
  <si>
    <r>
      <rPr>
        <b/>
        <sz val="11"/>
        <color rgb="FF00B0F0"/>
        <rFont val="Times New Roman"/>
        <family val="1"/>
      </rPr>
      <t>NGRD:</t>
    </r>
    <r>
      <rPr>
        <sz val="11"/>
        <rFont val="Times New Roman"/>
        <family val="1"/>
      </rPr>
      <t xml:space="preserve"> Campus engagement ( Reaching out to at least three campuses.</t>
    </r>
  </si>
  <si>
    <r>
      <rPr>
        <b/>
        <sz val="11"/>
        <color rgb="FF00B0F0"/>
        <rFont val="Times New Roman"/>
        <family val="1"/>
      </rPr>
      <t>NGRD:</t>
    </r>
    <r>
      <rPr>
        <sz val="11"/>
        <rFont val="Times New Roman"/>
        <family val="1"/>
      </rPr>
      <t xml:space="preserve"> 1st Friday Outreach leaders and partners meeting (This will have training, think tanks and prayers)</t>
    </r>
  </si>
  <si>
    <t>Invite music teams who will lead Christ-centered music (Honorarium for visitng music teams and preachers including youth service)</t>
  </si>
  <si>
    <t>Holy Communion every month</t>
  </si>
  <si>
    <t>Training for worship team</t>
  </si>
  <si>
    <t>Dedicate Monday's as prayer day for worship team (so as to hear from God) qtly report</t>
  </si>
  <si>
    <t>Various expression of worship through creative arts at least once a quarter</t>
  </si>
  <si>
    <t>Recruit additional 7 new intercessors (from the current 8)</t>
  </si>
  <si>
    <t xml:space="preserve">Training for intercessers. </t>
  </si>
  <si>
    <t>Women praying weekly in a two-day prayer chain</t>
  </si>
  <si>
    <t>Men meeting together every 2 weeks for prayer</t>
  </si>
  <si>
    <t>Youth leaders praying every Saturday morning</t>
  </si>
  <si>
    <t>Hold 48 weekly prayer meeting (Friday)</t>
  </si>
  <si>
    <t>Hold 3 Keshas Facilitation &amp; Hospitality (Honorarium for worship team)</t>
  </si>
  <si>
    <t>Congregational prayer and fasting in addition to global initiative</t>
  </si>
  <si>
    <t>Invite preachers who will preach Christ-centered sermons (Honorarium for visitng music teams and preachers including youth service)</t>
  </si>
  <si>
    <t>Training of in-house preachers</t>
  </si>
  <si>
    <t>Regular altar calls after preaching. Report on number of people who receive Christ in the services</t>
  </si>
  <si>
    <t>Report on testimonies from congregants out of the teachings</t>
  </si>
  <si>
    <t>1 training</t>
  </si>
  <si>
    <t>Recruit and equip a team of 15 welcomers (one from each growth group)</t>
  </si>
  <si>
    <t>Re-orientation for  the 15 members of the hospitality team</t>
  </si>
  <si>
    <t>Décor. Have a décor ministry team</t>
  </si>
  <si>
    <t>Reconstitute Holy communion ministry team</t>
  </si>
  <si>
    <t>Have ROPES program targeting 25 kids through the year in 2021 (Qtly reports)</t>
  </si>
  <si>
    <t>Holiday High schoolers holiday sessions</t>
  </si>
  <si>
    <t>2021n Excan Program</t>
  </si>
  <si>
    <t>4 new group</t>
  </si>
  <si>
    <t>Bible study material facilitation - Youth ministry</t>
  </si>
  <si>
    <t>Do 1 Parenting seminar in 2021</t>
  </si>
  <si>
    <t>Timely availabity of relevant Bible study Materials: Growth groups</t>
  </si>
  <si>
    <t>Have at least one session for disciplers</t>
  </si>
  <si>
    <t>Recruit disciplers for ROPES and KUPAA participants</t>
  </si>
  <si>
    <t>One joint sessions for those in discipleship relationships</t>
  </si>
  <si>
    <t>Do  3 Growth Group leaders meetings for training fellowship and support including youth Bible study</t>
  </si>
  <si>
    <t>Do Leadership meetings and 1 retreat/training</t>
  </si>
  <si>
    <t xml:space="preserve">Monthly ministry evaluation meetings for youth leaders </t>
  </si>
  <si>
    <t xml:space="preserve"># of teachers trained in the 3 teacher trainings
</t>
  </si>
  <si>
    <t># of participants in the 2 Co-workers fellowships</t>
  </si>
  <si>
    <t>average # of participants in Monthly Coworkers meetings</t>
  </si>
  <si>
    <t># of participants in the Growth Group leaders meetings/fellowships (including youth Bible study)</t>
  </si>
  <si>
    <t># of participants in the Leadership meetings and 1 retreat/training</t>
  </si>
  <si>
    <t xml:space="preserve">Average # of participants in the Monthly ministry evaluation meetings for youth leaders </t>
  </si>
  <si>
    <t>Support 3 Children in their Education</t>
  </si>
  <si>
    <t>Support of 5 children in highschool - transferred to GMO</t>
  </si>
  <si>
    <t>Have 2 evangelism training in 2021</t>
  </si>
  <si>
    <t>Neighbourhood evangelism during mission month</t>
  </si>
  <si>
    <t>Support and Participate in 1 Global mission in 2021</t>
  </si>
  <si>
    <t xml:space="preserve">Strengthen a creative arts ministry in 2021 (refreshments and props) for teens ministry preparing skits for Easter and Christmas holidays </t>
  </si>
  <si>
    <t xml:space="preserve">Have School of Word in 2021      </t>
  </si>
  <si>
    <t xml:space="preserve">                                                                                                                                                                                                                                                                                                                                                                                                                                                                                                                                                                                                                                                                                                                                                                                                                                                                                                                                                                                                                                                                                                                                                                                                                                                                                                                                                                                                                                                     Establish a pre-service youth prayer team (qtly reporting)</t>
  </si>
  <si>
    <t xml:space="preserve">1 Youth sports outreach initiatives </t>
  </si>
  <si>
    <t>10 Youth Hangout sessions</t>
  </si>
  <si>
    <r>
      <t xml:space="preserve">Report on Church giving for the year; </t>
    </r>
    <r>
      <rPr>
        <b/>
        <sz val="11"/>
        <rFont val="Calibri"/>
        <family val="2"/>
        <scheme val="minor"/>
      </rPr>
      <t>target</t>
    </r>
    <r>
      <rPr>
        <sz val="11"/>
        <rFont val="Calibri"/>
        <family val="2"/>
        <scheme val="minor"/>
      </rPr>
      <t xml:space="preserve"> is to achieve at least 80% (Target: Offering-Kshs8.5m and Fundraising (LTAxe)-Kshs 1.280m)</t>
    </r>
  </si>
  <si>
    <t>Report on activities undertaken to build/strengthen staff team and build capacity or competencies</t>
  </si>
  <si>
    <r>
      <t xml:space="preserve">6.5 </t>
    </r>
    <r>
      <rPr>
        <sz val="11"/>
        <rFont val="Calibri"/>
        <family val="2"/>
        <scheme val="minor"/>
      </rPr>
      <t>Capacity building for Assembly staff team</t>
    </r>
  </si>
  <si>
    <r>
      <t xml:space="preserve">6.6 </t>
    </r>
    <r>
      <rPr>
        <sz val="11"/>
        <rFont val="Calibri"/>
        <family val="2"/>
        <scheme val="minor"/>
      </rPr>
      <t>Involvement with other NBC Global matters</t>
    </r>
  </si>
  <si>
    <t>Kwale Youh discipleship meetings at DIMA</t>
  </si>
  <si>
    <t>Kwale Home visis by Missionary for relationships</t>
  </si>
  <si>
    <t>MM. Suppo to Pastor Cecilia for Theological studies</t>
  </si>
  <si>
    <t>Being early in the year and the the current Covid situation, we did not have any plans for medical outreach. For the three months we have seen 1164 clients with varied illnesses. We thank God that we have not encountered any Covid related case.</t>
  </si>
  <si>
    <t>The support group has had 12 successful sessions. There are 28 members, 5 new clients joined this year. For most, their source of livelihood have beed adversely affected with the pandemic. We have a few who have been in and out of hospital.</t>
  </si>
  <si>
    <t>Reports have been successfully submited to the county. We have been ranked favorably among the preferable facilities in the community by the subcounty</t>
  </si>
  <si>
    <t>Drugs and lab reagents have been promptly ordered and supplied. Banda Health System is operational.</t>
  </si>
  <si>
    <t>The ANC and CWC clinics have registered improved numbers. We have introduced sms based reminding system that has worked well to ensure children do not miss their immunizations. ANC clients are at an average of 14 per month. The children are at 146 monthly average</t>
  </si>
  <si>
    <t>We have not been able to do any health outreach due to the current health risk</t>
  </si>
  <si>
    <t>First year students reporting back to respective colleges  for admission</t>
  </si>
  <si>
    <t xml:space="preserve">2 requests received. Had meeting with the 1 client but not convinced of their desire to complete school as no effort from them yet. additional information needed  verification ongoing. </t>
  </si>
  <si>
    <t>Mentors following up with the students online due to Covid restrictions</t>
  </si>
  <si>
    <t xml:space="preserve">Internship college placement for Rita Nancy in Vihiga and Kajiado </t>
  </si>
  <si>
    <t xml:space="preserve">Ongoing food support to needy </t>
  </si>
  <si>
    <t>3 Urgent wheel chair requests prioritized due to the covid protocols and 1 wheelchair repair done</t>
  </si>
  <si>
    <t>Sign language interpretation to The NBC Church service on going. Sign language interpretationTraining not yet</t>
  </si>
  <si>
    <t>Training of trainers done to 10 EMT members to equip them on mentoring. They will be the Mentors to Mentees. 28 Mentees identified and verification done. Placement of metees with Mentors ongoing</t>
  </si>
  <si>
    <t>Late last year and early this year, number of patients was overwhelming due to the health personnel strike. Number of patients attended to was 2475. Covid 19 protocals was put into practise.</t>
  </si>
  <si>
    <t>Outreaches are onhold at the moment due to Covid 19 challenges. Hoping to resume in second quarter.</t>
  </si>
  <si>
    <t>The clinic has always been submitting timely reports to Kwale. Before 5th of every month.</t>
  </si>
  <si>
    <t>MEDs delivered drugs in the month of January 2021. MOH has also been supplying us with programme based drugs. Cloud based, Banda health programme is up and running.</t>
  </si>
  <si>
    <t>Two main home visits done this quarter. Mzee Hassan and Mbodze. Both patients are picking up well.</t>
  </si>
  <si>
    <t>No of children seen at the childrens' clinic-679. Family planning patients- 141.</t>
  </si>
  <si>
    <t>The training did not take place, the trainer was not available. The pastors met to fellowship.</t>
  </si>
  <si>
    <t>Did not take place due to the Covid pandemic.</t>
  </si>
  <si>
    <t>Pastor Kingsley is on the ground now, mission support slowl actualising.</t>
  </si>
  <si>
    <t xml:space="preserve">Grace Wanjiku finished her course, Collins Osire on his last semister, Nuur extended his course, Hope on going </t>
  </si>
  <si>
    <t>No interns were taken this year</t>
  </si>
  <si>
    <t>Jimmy Wambua, Joseph Halake, Prestone Guyo, Mutua Hahiaini, John Mathya, Emily Stravens, Ruth Kioko, Paul Njagi</t>
  </si>
  <si>
    <t>BTL, Daystar, Focus, Caring Friends, KCSF, Theovision, Youth for Christ, Tumaini kwa Watoto, CFC, Scripture Union</t>
  </si>
  <si>
    <t>Nuur &amp; Hope being supported for upkeep</t>
  </si>
  <si>
    <t>The first engagement with the outreach leaders in the different campuses and the different ministries has been deeply encouraging. The leaders shared so many stories of how they have been able to reach out despite the COVID pandemic restrictions. The online space has been of great use where APPs like whatsapp.FACEBOOK, INSTAGRAM have been used by individuals to reach out. The leaders also then informed us on the trainings that they would like to have, the most obvious one is the use of the online space to reach out and the next one was one of following up and discipling young believers. We were to have another First friday in March but I got infected with COVID and was unable to carry it out. However, it has prompted the need to a leadership team who will champion these meetings, trainings and mission mobilization.</t>
  </si>
  <si>
    <t>Another deeply encouraging ministry has been that of the campus ministry. COVID in in it's restrictions provided an opportunity for NBC to engage with the MEDICAL school campus  at a deepler level. We began conversations with them on hosting their meetings for campus in Baptist in the month of February, this began and we had in our first meeting over 70 students in attendance. The leaders invited us to even join in talks that thety were having with their different fellowships on zoom. The lock down has happened yet again and we have had to halt any meetings on site that doesn't have the restricted 15 members. However, there were different ministry engagement that developed because of this interaction and that is namely the worship ministry training of the MSCU worship teams and the sound and media team reaching out and mentoring students on and through sound.</t>
  </si>
  <si>
    <t>The webniars as have been informed by the leaders will begin this month with the first training on following up on those that we have reached out to.</t>
  </si>
  <si>
    <t>Though this season has been hectic and almost stifling for any form of outreach. I am happy to report though that despite those prohibitions, the Lord's work went on and is still going on. 1 member reported that she was engaging people through Facebook and had almost 9,000 followers, another shared that she has been doing Bible study with some ladies from her neighbourhood and some even gave their lives to christ. The sunday school team has been joining the schools on their zoom assembly and even visiting some of the schools for PPI. Others in the church plant have deeply engaged in care and the families that have not had food they have rallied around and shared the love of Christ through the giving of food. Other ministries in NBC ngong road have found that they have increased in their outreach now that they have been using the online platform to reach out.</t>
  </si>
  <si>
    <t>It has also been wonderful to see the staff team members actually joining in outreach activities like the First Friday outreach leaders meeting but to also share their own stories of outreach in their private circles. 6 members of staff have so far joined us which is amazing and even encouraging for themselves and the outreach leaders.</t>
  </si>
  <si>
    <t>We have been in touch with some members of the churches in Marsabit but due to the current lock down, it will be hard for us to travel for a follow up visit in this quarter</t>
  </si>
  <si>
    <t>Has not been possible because of Covid-19 restrictions</t>
  </si>
  <si>
    <t>Planning for the 3rd quarter</t>
  </si>
  <si>
    <t>Prayers have been continuing every Tuesday at EFC at 1-2pm</t>
  </si>
  <si>
    <t xml:space="preserve">I was part of 3 believers not from FOS team who were prayer walking on Fridays in Eastleigh </t>
  </si>
  <si>
    <t>Interacted and taught basic English skills to 5 ladies and 1 young man</t>
  </si>
  <si>
    <t>Taught PPI at Racecourse and shared in C.U. at Maina Wanjigi on Fridays</t>
  </si>
  <si>
    <t>We have successfully recruited more than 7 new intersessors cutting across all ministries i.e. (The Men, Women and Youth Ministries)</t>
  </si>
  <si>
    <t>We held an introductory training session via zoom.</t>
  </si>
  <si>
    <t>Women continue to pray every Wednesday for 24hrs</t>
  </si>
  <si>
    <t>Since physical meetings have been a bit of a challenge the men have been meeting regularly on zoom and have a consistent prayer chain every Wednesday.</t>
  </si>
  <si>
    <t>The Youth leadership has been having weekly prayers every Saturday morning via calls.</t>
  </si>
  <si>
    <t xml:space="preserve">The Friday prayer service has been consistent since the year began every evening via our zoom platform. </t>
  </si>
  <si>
    <t>No need for honorarium</t>
  </si>
  <si>
    <t xml:space="preserve">5 people gave their lives </t>
  </si>
  <si>
    <t>Healing after prayers</t>
  </si>
  <si>
    <t>Salvation of souls during funerals</t>
  </si>
  <si>
    <t>The complete décor team was recruited and are actively serving</t>
  </si>
  <si>
    <t>Additional members were recruited into the existing Holy Communion Team. Majority members of the older team were seniors who are currently not attending service.</t>
  </si>
  <si>
    <t>Classes for the ROPErs began when Sunday school resumed at the beginning of the year and after that we could not continue online because many children couldn’t afford bundles</t>
  </si>
  <si>
    <t>school calendar affected us</t>
  </si>
  <si>
    <t>Covid situation</t>
  </si>
  <si>
    <t>We managed to start 2 new youth bible study groups.</t>
  </si>
  <si>
    <t>We acquired a few online resources to help fascilitate our weekley bible study sessions.</t>
  </si>
  <si>
    <t>Materials were availled for the Growth group as required.</t>
  </si>
  <si>
    <t>Plans have been underway to mobilize the fascilitators and we are aiming to have the launch in May.</t>
  </si>
  <si>
    <t>Teachers had their first training in February</t>
  </si>
  <si>
    <t>Growth Group leaders met for their first meeting to begin the year together, debrieft and enrich one another on doing growth groups during the pandemic</t>
  </si>
  <si>
    <t>The Youth monthly ministry leadership review meetings have been held every second Saturday via zoom.</t>
  </si>
  <si>
    <t>The first Sunday school training and fellowship had 14 Teachers</t>
  </si>
  <si>
    <t>The first meeting had 12 Growth group leaders, Most groups were represented</t>
  </si>
  <si>
    <t>Sunday School Teacher met as sundayschool resumed to agree on way forward.</t>
  </si>
  <si>
    <t>Ladies had an in person meeting in February (Meet and Greet Prayer meeting) and a zoom meeting in March ( Mental Welness)</t>
  </si>
  <si>
    <t>Additional matterials will be added once Sunday school resume and when need arise</t>
  </si>
  <si>
    <t>Sunday school classes have mostly been on soom and we havent needed to procure any teaching aids</t>
  </si>
  <si>
    <t>The children had an online Bible trivia</t>
  </si>
  <si>
    <t xml:space="preserve">Children were to worship through creativity in the adult church, We hope to do so once they resume. </t>
  </si>
  <si>
    <t>This proved challenging during this pandemic  season.</t>
  </si>
  <si>
    <t>Due to covid restrictions and scarcity of resources (bundles and airtime for the team), we have had to put a pause on our relaunc of the Creative arts ministry.</t>
  </si>
  <si>
    <t>We managed to put cabro and build a podium within the Youth sanctuary.</t>
  </si>
  <si>
    <t xml:space="preserve">We managed to have bible trivia review questions for every last Sunday of February and March. </t>
  </si>
  <si>
    <t>We managed to have 3 hangouts this year.</t>
  </si>
  <si>
    <t>Chemichemi support group received 2 more members mid year. The team is doing well healthwise, save for  isolated cases of normal illnesses. There has been a greater challenge of feeding their families. We were able to do one distribution of lovebox, but the need is greater.</t>
  </si>
  <si>
    <t>Reports have been successfully sub,itted to the subcounty health board. We continue in keeping with the issued directives. The clinic received a new improved KEPI fridge from Save the Children international</t>
  </si>
  <si>
    <t>We have had good and timely supply of drugs supply of drugs</t>
  </si>
  <si>
    <t>In the quarter we have seen 394 CWC clients, this is due to the targeted advertising that the volunteers have been doing in the Makina area. For ANC mothers, we have 9 new clients and 29 revisits.</t>
  </si>
  <si>
    <t>In conjunction with Beyond Zero Karanja clinic, we successfully conducted HPV vaccinations outreach targeting school going girls. 60 girls from two schools were reached.</t>
  </si>
  <si>
    <t>The second quarter has been smooth in terms of operations. We have seen 876 clients with varied illnesses. The nurse has been successfully attending workshops organized by the subcounty aimed at improving health care offered in the community.</t>
  </si>
  <si>
    <t>Resumption of High schools resulted in requisitions. 6 Students supported previously in NBC Rongai were absorbed by GMO under an SMT MInute</t>
  </si>
  <si>
    <t>High school education ongoing</t>
  </si>
  <si>
    <t>Students admitted to college. Internship placement of Rita Nancy also done in this period.</t>
  </si>
  <si>
    <t xml:space="preserve">College selection and placement training with the Ex Candidates most placed in a college. Pending is a south sudanese refugee student as they cannont access governemnt sponsored program. </t>
  </si>
  <si>
    <t>Emergency medical treatment for Jaffar Nyawa a bapo scholar whose eyesight was failing. Facilitated three medical review visits to lions Eye hospital and purchase of glasses at Optica.</t>
  </si>
  <si>
    <t xml:space="preserve">Persons with disability been more vulnerable to covid exposure especially in physical meetingsCovid restictions have made it difficult to hold the conference </t>
  </si>
  <si>
    <t>3 urgent wheelchair requests prioritized.1 walking frame and 1 crutch distibuted.</t>
  </si>
  <si>
    <t>Sign language interpretation to The NBC Church service on going. Sign language interpretation training not yet done</t>
  </si>
  <si>
    <t>mentors following up with the mentees. Further selcetion of the mentees ongoing to remain with the serious ones. 2nd cohort Training of trainers for the mentors done to a new team of 10 mentors</t>
  </si>
  <si>
    <t xml:space="preserve">One time support was done in June </t>
  </si>
  <si>
    <t xml:space="preserve">6 members of the community were recruited and trained to teach PPI at Dima Primary School. </t>
  </si>
  <si>
    <t xml:space="preserve">25 youths were trained on youth leadership. A seminar of all youths whereby 319 youths were taught on Christian identity.A weekly bible study of about 3o youths meets. These young people also learn dancing. </t>
  </si>
  <si>
    <t>The training did not take place, the books have not been delivered yet. The pastors met to fellowship.</t>
  </si>
  <si>
    <t>A weekly youth Discipleship takes place at Mbegani. About 25 young people gather to dance and learn from God's word.</t>
  </si>
  <si>
    <t>About 30 families have been visited. 2 got born again and are being discipled bimonthly. So far we have distributed food stuffs worth Kshs. 21000.</t>
  </si>
  <si>
    <t>Refer to the above.</t>
  </si>
  <si>
    <t>Most likely due to Covid-19 the project has stalled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</si>
</sst>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_);_(* \(#,##0\);_(* &quot;-&quot;??_);_(@_)"/>
    <numFmt numFmtId="166" formatCode="[$-809]d\ mmmm\ yyyy;@"/>
  </numFmts>
  <fonts count="8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sz val="8"/>
      <name val="Tahoma"/>
      <family val="2"/>
    </font>
    <font>
      <b/>
      <sz val="8"/>
      <color indexed="8"/>
      <name val="Tahoma"/>
      <family val="2"/>
    </font>
    <font>
      <sz val="10"/>
      <name val="Arial"/>
      <family val="2"/>
    </font>
    <font>
      <sz val="10"/>
      <name val="Arial"/>
      <family val="2"/>
    </font>
    <font>
      <sz val="10"/>
      <name val="Arial"/>
      <family val="2"/>
    </font>
    <font>
      <sz val="12"/>
      <name val="Times New Roman"/>
      <family val="1"/>
    </font>
    <font>
      <sz val="11"/>
      <name val="Calibri"/>
      <family val="2"/>
    </font>
    <font>
      <sz val="11"/>
      <name val="Times New Roman"/>
      <family val="1"/>
    </font>
    <font>
      <b/>
      <sz val="11"/>
      <name val="Calibri"/>
      <family val="2"/>
    </font>
    <font>
      <b/>
      <sz val="12"/>
      <name val="Times New Roman"/>
      <family val="1"/>
    </font>
    <font>
      <b/>
      <i/>
      <sz val="9"/>
      <name val="Times New Roman"/>
      <family val="1"/>
    </font>
    <font>
      <sz val="11"/>
      <color theme="1"/>
      <name val="Calibri"/>
      <family val="2"/>
      <scheme val="minor"/>
    </font>
    <font>
      <sz val="10"/>
      <color rgb="FFFF0000"/>
      <name val="Arial"/>
      <family val="2"/>
    </font>
    <font>
      <sz val="11"/>
      <name val="Calibri"/>
      <family val="2"/>
      <scheme val="minor"/>
    </font>
    <font>
      <b/>
      <sz val="11"/>
      <name val="Calibri"/>
      <family val="2"/>
      <scheme val="minor"/>
    </font>
    <font>
      <sz val="11"/>
      <color theme="1"/>
      <name val="Times New Roman"/>
      <family val="1"/>
    </font>
    <font>
      <sz val="11"/>
      <color rgb="FF000000"/>
      <name val="Times New Roman"/>
      <family val="1"/>
    </font>
    <font>
      <sz val="12"/>
      <color rgb="FFFF0000"/>
      <name val="Times New Roman"/>
      <family val="1"/>
    </font>
    <font>
      <b/>
      <sz val="12"/>
      <color theme="1"/>
      <name val="Arial Narrow"/>
      <family val="2"/>
    </font>
    <font>
      <sz val="11"/>
      <color theme="1"/>
      <name val="Arial Narrow"/>
      <family val="2"/>
    </font>
    <font>
      <sz val="8"/>
      <color theme="1"/>
      <name val="Arial Narrow"/>
      <family val="2"/>
    </font>
    <font>
      <sz val="12"/>
      <color theme="1"/>
      <name val="Arial Narrow"/>
      <family val="2"/>
    </font>
    <font>
      <b/>
      <sz val="12"/>
      <color rgb="FF000000"/>
      <name val="Calibri"/>
      <family val="2"/>
    </font>
    <font>
      <sz val="11"/>
      <color rgb="FF000000"/>
      <name val="Calibri"/>
      <family val="2"/>
    </font>
    <font>
      <b/>
      <sz val="10"/>
      <color theme="4" tint="-0.499984740745262"/>
      <name val="Arial"/>
      <family val="2"/>
    </font>
    <font>
      <b/>
      <i/>
      <sz val="12"/>
      <name val="Times New Roman"/>
      <family val="1"/>
    </font>
    <font>
      <b/>
      <sz val="11"/>
      <color rgb="FF000000"/>
      <name val="Calibri"/>
      <family val="2"/>
    </font>
    <font>
      <b/>
      <sz val="11"/>
      <color theme="4" tint="-0.499984740745262"/>
      <name val="Calibri"/>
      <family val="2"/>
    </font>
    <font>
      <b/>
      <i/>
      <sz val="10"/>
      <name val="Times New Roman"/>
      <family val="1"/>
    </font>
    <font>
      <sz val="11"/>
      <color theme="4" tint="-0.499984740745262"/>
      <name val="Calibri"/>
      <family val="2"/>
    </font>
    <font>
      <sz val="10"/>
      <color rgb="FF000000"/>
      <name val="Calibri"/>
      <family val="2"/>
    </font>
    <font>
      <i/>
      <sz val="10"/>
      <color rgb="FF000000"/>
      <name val="Calibri"/>
      <family val="2"/>
    </font>
    <font>
      <i/>
      <sz val="11"/>
      <name val="Calibri"/>
      <family val="2"/>
    </font>
    <font>
      <i/>
      <sz val="11"/>
      <name val="Calibri"/>
      <family val="2"/>
      <scheme val="minor"/>
    </font>
    <font>
      <sz val="11"/>
      <color rgb="FF000000"/>
      <name val="Calibri"/>
      <family val="2"/>
      <scheme val="minor"/>
    </font>
    <font>
      <b/>
      <sz val="12"/>
      <color rgb="FFFF0000"/>
      <name val="Times New Roman"/>
      <family val="1"/>
    </font>
    <font>
      <b/>
      <sz val="12"/>
      <color rgb="FF00B0F0"/>
      <name val="Times New Roman"/>
      <family val="1"/>
    </font>
    <font>
      <b/>
      <sz val="11"/>
      <color rgb="FF00B0F0"/>
      <name val="Times New Roman"/>
      <family val="1"/>
    </font>
    <font>
      <sz val="11"/>
      <color theme="1"/>
      <name val="Arial"/>
      <family val="2"/>
    </font>
    <font>
      <sz val="11"/>
      <color rgb="FF000000"/>
      <name val="Calibri"/>
      <family val="2"/>
    </font>
    <font>
      <b/>
      <sz val="11"/>
      <color rgb="FF92D050"/>
      <name val="Times New Roman"/>
      <family val="1"/>
    </font>
    <font>
      <b/>
      <sz val="10"/>
      <color theme="4" tint="-0.249977111117893"/>
      <name val="Arial"/>
      <family val="2"/>
    </font>
    <font>
      <b/>
      <sz val="10"/>
      <color theme="8" tint="-0.499984740745262"/>
      <name val="Arial"/>
      <family val="2"/>
    </font>
    <font>
      <sz val="10"/>
      <color theme="8" tint="-0.499984740745262"/>
      <name val="Arial"/>
      <family val="2"/>
    </font>
    <font>
      <sz val="11"/>
      <color theme="4" tint="-0.249977111117893"/>
      <name val="Calibri"/>
      <family val="2"/>
    </font>
    <font>
      <b/>
      <sz val="11"/>
      <color rgb="FF92D050"/>
      <name val="Calibri"/>
      <family val="2"/>
    </font>
    <font>
      <b/>
      <sz val="10"/>
      <color theme="1" tint="0.34998626667073579"/>
      <name val="Arial"/>
      <family val="2"/>
    </font>
    <font>
      <b/>
      <sz val="11"/>
      <color theme="1" tint="0.34998626667073579"/>
      <name val="Calibri"/>
      <family val="2"/>
    </font>
    <font>
      <b/>
      <sz val="11"/>
      <color theme="1" tint="0.34998626667073579"/>
      <name val="Times New Roman"/>
      <family val="1"/>
    </font>
    <font>
      <b/>
      <sz val="11"/>
      <color theme="1" tint="0.499984740745262"/>
      <name val="Calibri"/>
      <family val="2"/>
    </font>
    <font>
      <b/>
      <sz val="11"/>
      <color theme="1" tint="0.499984740745262"/>
      <name val="Times New Roman"/>
      <family val="1"/>
    </font>
    <font>
      <sz val="11"/>
      <color theme="1" tint="0.499984740745262"/>
      <name val="Calibri"/>
      <family val="2"/>
    </font>
    <font>
      <b/>
      <sz val="10"/>
      <color theme="5" tint="-0.249977111117893"/>
      <name val="Arial"/>
      <family val="2"/>
    </font>
    <font>
      <b/>
      <sz val="11"/>
      <color rgb="FF000000"/>
      <name val="Times New Roman"/>
      <family val="1"/>
    </font>
    <font>
      <b/>
      <sz val="10"/>
      <color rgb="FF000000"/>
      <name val="Calibri"/>
      <family val="2"/>
    </font>
    <font>
      <b/>
      <sz val="11"/>
      <color theme="0"/>
      <name val="Calibri"/>
      <family val="2"/>
      <scheme val="minor"/>
    </font>
    <font>
      <sz val="12"/>
      <name val="Book Antiqua"/>
      <family val="1"/>
    </font>
    <font>
      <b/>
      <sz val="12"/>
      <color theme="0"/>
      <name val="Book Antiqua"/>
      <family val="1"/>
    </font>
    <font>
      <b/>
      <sz val="11"/>
      <color rgb="FF000000"/>
      <name val="Calibri"/>
      <family val="2"/>
      <scheme val="minor"/>
    </font>
    <font>
      <b/>
      <sz val="12"/>
      <color rgb="FF92D050"/>
      <name val="Times New Roman"/>
      <family val="1"/>
    </font>
    <font>
      <sz val="12"/>
      <color rgb="FF92D050"/>
      <name val="Times New Roman"/>
      <family val="1"/>
    </font>
    <font>
      <sz val="11"/>
      <color theme="0"/>
      <name val="Calibri"/>
      <family val="2"/>
      <scheme val="minor"/>
    </font>
    <font>
      <sz val="11"/>
      <color rgb="FF002060"/>
      <name val="Calibri"/>
      <family val="2"/>
      <scheme val="minor"/>
    </font>
    <font>
      <b/>
      <sz val="14"/>
      <color theme="0"/>
      <name val="Calibri"/>
      <family val="2"/>
      <scheme val="minor"/>
    </font>
    <font>
      <b/>
      <sz val="11"/>
      <color rgb="FF0070C0"/>
      <name val="Calibri"/>
      <family val="2"/>
      <scheme val="minor"/>
    </font>
    <font>
      <u/>
      <sz val="11"/>
      <color theme="10"/>
      <name val="Calibri"/>
      <family val="2"/>
      <scheme val="minor"/>
    </font>
    <font>
      <b/>
      <sz val="11"/>
      <color theme="10"/>
      <name val="Calibri"/>
      <family val="2"/>
      <scheme val="minor"/>
    </font>
    <font>
      <sz val="11"/>
      <color theme="1" tint="0.34998626667073579"/>
      <name val="Calibri"/>
      <family val="2"/>
      <scheme val="minor"/>
    </font>
    <font>
      <sz val="36"/>
      <color theme="1" tint="0.34998626667073579"/>
      <name val="Calibri"/>
      <family val="2"/>
      <scheme val="minor"/>
    </font>
    <font>
      <b/>
      <sz val="14"/>
      <color theme="3" tint="-0.249977111117893"/>
      <name val="Calibri"/>
      <family val="2"/>
      <scheme val="minor"/>
    </font>
    <font>
      <sz val="11"/>
      <color theme="3" tint="-0.249977111117893"/>
      <name val="Calibri"/>
      <family val="2"/>
      <scheme val="minor"/>
    </font>
    <font>
      <sz val="16"/>
      <color rgb="FF002060"/>
      <name val="Calibri"/>
      <family val="2"/>
      <scheme val="minor"/>
    </font>
  </fonts>
  <fills count="28">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FFFF"/>
        <bgColor rgb="FFFFFFFF"/>
      </patternFill>
    </fill>
    <fill>
      <patternFill patternType="solid">
        <fgColor rgb="FFBDD6EE"/>
        <bgColor rgb="FFBDD6EE"/>
      </patternFill>
    </fill>
    <fill>
      <patternFill patternType="solid">
        <fgColor theme="0" tint="-0.14999847407452621"/>
        <bgColor indexed="64"/>
      </patternFill>
    </fill>
    <fill>
      <patternFill patternType="solid">
        <fgColor theme="0" tint="-0.14999847407452621"/>
        <bgColor rgb="FFBDD6EE"/>
      </patternFill>
    </fill>
    <fill>
      <patternFill patternType="solid">
        <fgColor rgb="FFFFFF00"/>
        <bgColor rgb="FFFFFFFF"/>
      </patternFill>
    </fill>
    <fill>
      <patternFill patternType="solid">
        <fgColor rgb="FF7030A0"/>
        <bgColor indexed="64"/>
      </patternFill>
    </fill>
    <fill>
      <patternFill patternType="solid">
        <fgColor theme="9" tint="0.79998168889431442"/>
        <bgColor indexed="64"/>
      </patternFill>
    </fill>
    <fill>
      <patternFill patternType="solid">
        <fgColor theme="1" tint="0.249977111117893"/>
        <bgColor rgb="FFFFFFFF"/>
      </patternFill>
    </fill>
    <fill>
      <patternFill patternType="solid">
        <fgColor theme="1" tint="0.249977111117893"/>
        <bgColor indexed="64"/>
      </patternFill>
    </fill>
    <fill>
      <patternFill patternType="solid">
        <fgColor theme="2" tint="-0.249977111117893"/>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00206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rgb="FF00B050"/>
        <bgColor indexed="64"/>
      </patternFill>
    </fill>
    <fill>
      <patternFill patternType="solid">
        <fgColor rgb="FFFF9900"/>
        <bgColor indexed="64"/>
      </patternFill>
    </fill>
    <fill>
      <patternFill patternType="solid">
        <fgColor rgb="FFFF0000"/>
        <bgColor indexed="64"/>
      </patternFill>
    </fill>
    <fill>
      <patternFill patternType="solid">
        <fgColor theme="1"/>
        <bgColor indexed="64"/>
      </patternFill>
    </fill>
  </fills>
  <borders count="118">
    <border>
      <left/>
      <right/>
      <top/>
      <bottom/>
      <diagonal/>
    </border>
    <border>
      <left/>
      <right/>
      <top/>
      <bottom style="medium">
        <color indexed="64"/>
      </bottom>
      <diagonal/>
    </border>
    <border>
      <left/>
      <right/>
      <top style="thin">
        <color indexed="64"/>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medium">
        <color indexed="64"/>
      </right>
      <top/>
      <bottom style="medium">
        <color indexed="64"/>
      </bottom>
      <diagonal/>
    </border>
    <border>
      <left style="thin">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right style="thin">
        <color rgb="FF000000"/>
      </right>
      <top/>
      <bottom style="medium">
        <color indexed="64"/>
      </bottom>
      <diagonal/>
    </border>
    <border>
      <left style="thin">
        <color rgb="FF000000"/>
      </left>
      <right/>
      <top/>
      <bottom style="medium">
        <color indexed="64"/>
      </bottom>
      <diagonal/>
    </border>
    <border>
      <left style="thin">
        <color indexed="64"/>
      </left>
      <right style="thin">
        <color rgb="FF000000"/>
      </right>
      <top style="medium">
        <color indexed="64"/>
      </top>
      <bottom/>
      <diagonal/>
    </border>
    <border>
      <left style="thin">
        <color rgb="FF000000"/>
      </left>
      <right/>
      <top style="medium">
        <color indexed="64"/>
      </top>
      <bottom/>
      <diagonal/>
    </border>
    <border>
      <left style="thin">
        <color indexed="64"/>
      </left>
      <right style="thin">
        <color rgb="FF000000"/>
      </right>
      <top/>
      <bottom/>
      <diagonal/>
    </border>
    <border>
      <left/>
      <right/>
      <top/>
      <bottom style="thin">
        <color rgb="FF000000"/>
      </bottom>
      <diagonal/>
    </border>
    <border>
      <left style="thin">
        <color indexed="64"/>
      </left>
      <right style="thin">
        <color rgb="FF000000"/>
      </right>
      <top/>
      <bottom style="medium">
        <color indexed="64"/>
      </bottom>
      <diagonal/>
    </border>
    <border>
      <left/>
      <right style="thin">
        <color indexed="64"/>
      </right>
      <top style="thin">
        <color rgb="FF000000"/>
      </top>
      <bottom/>
      <diagonal/>
    </border>
    <border>
      <left style="thin">
        <color rgb="FF000000"/>
      </left>
      <right style="thin">
        <color indexed="64"/>
      </right>
      <top style="medium">
        <color indexed="64"/>
      </top>
      <bottom/>
      <diagonal/>
    </border>
    <border>
      <left style="thin">
        <color rgb="FF000000"/>
      </left>
      <right style="thin">
        <color indexed="64"/>
      </right>
      <top/>
      <bottom/>
      <diagonal/>
    </border>
    <border>
      <left style="thin">
        <color rgb="FF000000"/>
      </left>
      <right style="thin">
        <color indexed="64"/>
      </right>
      <top/>
      <bottom style="medium">
        <color indexed="64"/>
      </bottom>
      <diagonal/>
    </border>
    <border>
      <left style="thin">
        <color indexed="64"/>
      </left>
      <right style="thin">
        <color rgb="FF000000"/>
      </right>
      <top/>
      <bottom style="thin">
        <color indexed="64"/>
      </bottom>
      <diagonal/>
    </border>
    <border>
      <left style="thin">
        <color rgb="FF000000"/>
      </left>
      <right/>
      <top/>
      <bottom style="thin">
        <color rgb="FF000000"/>
      </bottom>
      <diagonal/>
    </border>
    <border>
      <left style="thin">
        <color rgb="FF000000"/>
      </left>
      <right style="thin">
        <color rgb="FF000000"/>
      </right>
      <top/>
      <bottom style="medium">
        <color indexed="64"/>
      </bottom>
      <diagonal/>
    </border>
    <border>
      <left style="thin">
        <color rgb="FF000000"/>
      </left>
      <right style="thin">
        <color rgb="FF000000"/>
      </right>
      <top style="medium">
        <color indexed="64"/>
      </top>
      <bottom/>
      <diagonal/>
    </border>
    <border>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style="thin">
        <color indexed="64"/>
      </right>
      <top style="thin">
        <color rgb="FF000000"/>
      </top>
      <bottom/>
      <diagonal/>
    </border>
    <border>
      <left style="thin">
        <color indexed="64"/>
      </left>
      <right style="thin">
        <color rgb="FF000000"/>
      </right>
      <top style="thin">
        <color indexed="64"/>
      </top>
      <bottom/>
      <diagonal/>
    </border>
    <border>
      <left style="thin">
        <color rgb="FF000000"/>
      </left>
      <right style="thin">
        <color indexed="64"/>
      </right>
      <top/>
      <bottom style="thin">
        <color rgb="FF000000"/>
      </bottom>
      <diagonal/>
    </border>
    <border>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medium">
        <color indexed="64"/>
      </right>
      <top/>
      <bottom style="thin">
        <color indexed="64"/>
      </bottom>
      <diagonal/>
    </border>
    <border>
      <left style="thin">
        <color rgb="FF000000"/>
      </left>
      <right style="thin">
        <color rgb="FF000000"/>
      </right>
      <top style="thin">
        <color rgb="FF000000"/>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style="thin">
        <color indexed="64"/>
      </left>
      <right style="medium">
        <color indexed="64"/>
      </right>
      <top/>
      <bottom style="medium">
        <color indexed="64"/>
      </bottom>
      <diagonal/>
    </border>
    <border>
      <left/>
      <right style="thin">
        <color rgb="FF000000"/>
      </right>
      <top style="medium">
        <color indexed="64"/>
      </top>
      <bottom/>
      <diagonal/>
    </border>
    <border>
      <left/>
      <right/>
      <top/>
      <bottom style="thin">
        <color theme="1" tint="0.499984740745262"/>
      </bottom>
      <diagonal/>
    </border>
    <border>
      <left style="thin">
        <color indexed="64"/>
      </left>
      <right style="thin">
        <color theme="1" tint="0.499984740745262"/>
      </right>
      <top style="thin">
        <color indexed="64"/>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indexed="64"/>
      </top>
      <bottom/>
      <diagonal/>
    </border>
    <border>
      <left style="thin">
        <color theme="1" tint="0.499984740745262"/>
      </left>
      <right/>
      <top/>
      <bottom/>
      <diagonal/>
    </border>
    <border>
      <left/>
      <right/>
      <top style="thin">
        <color theme="1" tint="0.499984740745262"/>
      </top>
      <bottom/>
      <diagonal/>
    </border>
    <border>
      <left style="thin">
        <color theme="1" tint="0.499984740745262"/>
      </left>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indexed="64"/>
      </bottom>
      <diagonal/>
    </border>
    <border>
      <left style="thin">
        <color indexed="64"/>
      </left>
      <right style="thin">
        <color theme="1" tint="0.499984740745262"/>
      </right>
      <top style="thin">
        <color theme="1" tint="0.499984740745262"/>
      </top>
      <bottom style="thin">
        <color theme="0" tint="-0.34998626667073579"/>
      </bottom>
      <diagonal/>
    </border>
    <border>
      <left/>
      <right/>
      <top style="thin">
        <color theme="1" tint="0.499984740745262"/>
      </top>
      <bottom style="thin">
        <color theme="0" tint="-0.34998626667073579"/>
      </bottom>
      <diagonal/>
    </border>
    <border>
      <left style="thin">
        <color theme="1" tint="0.499984740745262"/>
      </left>
      <right style="thin">
        <color theme="1" tint="0.499984740745262"/>
      </right>
      <top style="thin">
        <color theme="1" tint="0.499984740745262"/>
      </top>
      <bottom style="thin">
        <color theme="0" tint="-0.34998626667073579"/>
      </bottom>
      <diagonal/>
    </border>
    <border>
      <left style="thin">
        <color theme="1" tint="0.499984740745262"/>
      </left>
      <right/>
      <top style="thin">
        <color theme="1" tint="0.499984740745262"/>
      </top>
      <bottom style="thin">
        <color indexed="64"/>
      </bottom>
      <diagonal/>
    </border>
  </borders>
  <cellStyleXfs count="126">
    <xf numFmtId="0" fontId="0" fillId="0" borderId="0"/>
    <xf numFmtId="43" fontId="1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4" fontId="24"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1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4" fillId="0" borderId="0" applyFont="0" applyFill="0" applyBorder="0" applyAlignment="0" applyProtection="0"/>
    <xf numFmtId="43" fontId="17" fillId="0" borderId="0" applyFont="0" applyFill="0" applyBorder="0" applyAlignment="0" applyProtection="0"/>
    <xf numFmtId="43" fontId="12" fillId="0" borderId="0" applyFont="0" applyFill="0" applyBorder="0" applyAlignment="0" applyProtection="0"/>
    <xf numFmtId="0" fontId="14" fillId="2" borderId="1" applyNumberFormat="0">
      <alignment horizontal="left" vertical="top" indent="1"/>
    </xf>
    <xf numFmtId="4" fontId="13" fillId="3" borderId="2" applyBorder="0">
      <alignment horizontal="left" vertical="center" indent="2"/>
    </xf>
    <xf numFmtId="0" fontId="12" fillId="0" borderId="0"/>
    <xf numFmtId="0" fontId="15" fillId="0" borderId="0"/>
    <xf numFmtId="0" fontId="12" fillId="0" borderId="0"/>
    <xf numFmtId="0" fontId="12" fillId="0" borderId="0"/>
    <xf numFmtId="0" fontId="24" fillId="0" borderId="0"/>
    <xf numFmtId="0" fontId="12" fillId="0" borderId="0"/>
    <xf numFmtId="0" fontId="12" fillId="0" borderId="0"/>
    <xf numFmtId="0" fontId="12" fillId="0" borderId="0"/>
    <xf numFmtId="0" fontId="17" fillId="0" borderId="0"/>
    <xf numFmtId="0" fontId="12" fillId="0" borderId="0"/>
    <xf numFmtId="9" fontId="10"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7" fillId="0" borderId="0" applyFont="0" applyFill="0" applyBorder="0" applyAlignment="0" applyProtection="0"/>
    <xf numFmtId="9" fontId="12"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164" fontId="9" fillId="0" borderId="0" applyFont="0" applyFill="0" applyBorder="0" applyAlignment="0" applyProtection="0"/>
    <xf numFmtId="0" fontId="8"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51" fillId="0" borderId="0"/>
    <xf numFmtId="43" fontId="51" fillId="0" borderId="0" applyFont="0" applyFill="0" applyBorder="0" applyAlignment="0" applyProtection="0"/>
    <xf numFmtId="0" fontId="52" fillId="0" borderId="0"/>
    <xf numFmtId="9" fontId="36" fillId="0" borderId="0" applyFont="0" applyFill="0" applyBorder="0" applyAlignment="0" applyProtection="0"/>
    <xf numFmtId="0" fontId="36" fillId="0" borderId="0"/>
    <xf numFmtId="43" fontId="10" fillId="0" borderId="0" applyFont="0" applyFill="0" applyBorder="0" applyAlignment="0" applyProtection="0"/>
    <xf numFmtId="43" fontId="36" fillId="0" borderId="0" applyFont="0" applyFill="0" applyBorder="0" applyAlignment="0" applyProtection="0"/>
    <xf numFmtId="0" fontId="5" fillId="0" borderId="0"/>
    <xf numFmtId="164" fontId="5" fillId="0" borderId="0" applyFont="0" applyFill="0" applyBorder="0" applyAlignment="0" applyProtection="0"/>
    <xf numFmtId="9" fontId="5"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2" fillId="0" borderId="0"/>
    <xf numFmtId="0" fontId="1" fillId="0" borderId="0"/>
    <xf numFmtId="0" fontId="78" fillId="0" borderId="0" applyNumberFormat="0" applyFill="0" applyBorder="0" applyAlignment="0" applyProtection="0"/>
  </cellStyleXfs>
  <cellXfs count="788">
    <xf numFmtId="0" fontId="0" fillId="0" borderId="0" xfId="0"/>
    <xf numFmtId="0" fontId="0" fillId="0" borderId="0" xfId="0" applyFill="1"/>
    <xf numFmtId="0" fontId="0" fillId="0" borderId="0" xfId="0" applyFill="1" applyBorder="1"/>
    <xf numFmtId="0" fontId="27" fillId="0" borderId="0" xfId="0" applyFont="1" applyFill="1" applyAlignment="1">
      <alignment horizontal="center"/>
    </xf>
    <xf numFmtId="0" fontId="27" fillId="0" borderId="55" xfId="0" applyFont="1" applyFill="1" applyBorder="1" applyAlignment="1">
      <alignment horizontal="center"/>
    </xf>
    <xf numFmtId="0" fontId="27" fillId="0" borderId="48" xfId="0" applyFont="1" applyFill="1" applyBorder="1" applyAlignment="1">
      <alignment horizontal="center"/>
    </xf>
    <xf numFmtId="0" fontId="27" fillId="0" borderId="56" xfId="0" applyFont="1" applyFill="1" applyBorder="1" applyAlignment="1">
      <alignment horizontal="center"/>
    </xf>
    <xf numFmtId="0" fontId="27" fillId="0" borderId="2" xfId="0" applyFont="1" applyFill="1" applyBorder="1" applyAlignment="1">
      <alignment horizontal="center"/>
    </xf>
    <xf numFmtId="0" fontId="19" fillId="0" borderId="6" xfId="0" applyFont="1" applyFill="1" applyBorder="1" applyAlignment="1">
      <alignment horizontal="center" vertical="center"/>
    </xf>
    <xf numFmtId="0" fontId="19" fillId="0" borderId="6" xfId="0" applyFont="1" applyFill="1" applyBorder="1" applyAlignment="1">
      <alignment horizontal="center" vertical="center" wrapText="1"/>
    </xf>
    <xf numFmtId="0" fontId="19" fillId="0" borderId="36" xfId="0" applyFont="1" applyFill="1" applyBorder="1" applyAlignment="1">
      <alignment horizontal="center" vertical="center" wrapText="1"/>
    </xf>
    <xf numFmtId="0" fontId="0" fillId="0" borderId="0" xfId="0" applyFill="1" applyAlignment="1">
      <alignment horizontal="left" vertical="center"/>
    </xf>
    <xf numFmtId="43" fontId="0" fillId="0" borderId="0" xfId="1" applyFont="1" applyFill="1" applyAlignment="1">
      <alignment horizontal="left" vertical="center"/>
    </xf>
    <xf numFmtId="0" fontId="32" fillId="0" borderId="0" xfId="0" applyFont="1"/>
    <xf numFmtId="0" fontId="33" fillId="0" borderId="0" xfId="0" applyFont="1" applyAlignment="1">
      <alignment vertical="center"/>
    </xf>
    <xf numFmtId="0" fontId="31" fillId="0" borderId="0" xfId="0" applyFont="1" applyAlignment="1">
      <alignment vertical="center"/>
    </xf>
    <xf numFmtId="0" fontId="34" fillId="0" borderId="0" xfId="0" applyFont="1" applyAlignment="1">
      <alignment vertical="center"/>
    </xf>
    <xf numFmtId="0" fontId="19" fillId="0" borderId="27" xfId="0" applyFont="1" applyFill="1" applyBorder="1" applyAlignment="1">
      <alignment horizontal="center" vertical="center"/>
    </xf>
    <xf numFmtId="0" fontId="10" fillId="0" borderId="0" xfId="0" applyFont="1" applyFill="1"/>
    <xf numFmtId="0" fontId="0" fillId="0" borderId="0" xfId="0" applyFont="1" applyAlignment="1">
      <alignment horizontal="center" vertical="center"/>
    </xf>
    <xf numFmtId="0" fontId="35" fillId="0" borderId="0" xfId="0" applyFont="1" applyAlignment="1"/>
    <xf numFmtId="0" fontId="0" fillId="0" borderId="0" xfId="0" applyFont="1" applyAlignment="1"/>
    <xf numFmtId="0" fontId="0" fillId="0" borderId="0" xfId="0" applyFont="1" applyBorder="1" applyAlignment="1"/>
    <xf numFmtId="43" fontId="0" fillId="0" borderId="0" xfId="1" applyFont="1" applyAlignment="1"/>
    <xf numFmtId="9" fontId="10" fillId="6" borderId="9" xfId="0" applyNumberFormat="1" applyFont="1" applyFill="1" applyBorder="1" applyAlignment="1">
      <alignment horizontal="center" vertical="center"/>
    </xf>
    <xf numFmtId="0" fontId="0" fillId="0" borderId="6" xfId="0" applyFont="1" applyBorder="1" applyAlignment="1"/>
    <xf numFmtId="0" fontId="36" fillId="0" borderId="6" xfId="0" applyFont="1" applyBorder="1" applyAlignment="1"/>
    <xf numFmtId="0" fontId="0" fillId="0" borderId="13" xfId="0" applyFont="1" applyBorder="1" applyAlignment="1">
      <alignment wrapText="1"/>
    </xf>
    <xf numFmtId="0" fontId="0" fillId="8" borderId="6" xfId="0" applyFont="1" applyFill="1" applyBorder="1" applyAlignment="1">
      <alignment vertical="center" wrapText="1"/>
    </xf>
    <xf numFmtId="0" fontId="10" fillId="0" borderId="15" xfId="0" applyFont="1" applyFill="1" applyBorder="1"/>
    <xf numFmtId="0" fontId="10" fillId="0" borderId="16" xfId="0" applyFont="1" applyFill="1" applyBorder="1"/>
    <xf numFmtId="0" fontId="10" fillId="0" borderId="2" xfId="0" applyFont="1" applyFill="1" applyBorder="1"/>
    <xf numFmtId="0" fontId="0" fillId="8" borderId="19" xfId="0" applyFont="1" applyFill="1" applyBorder="1" applyAlignment="1">
      <alignment vertical="center" wrapText="1"/>
    </xf>
    <xf numFmtId="0" fontId="39" fillId="9" borderId="6" xfId="0" applyFont="1" applyFill="1" applyBorder="1" applyAlignment="1">
      <alignment horizontal="center" vertical="center" wrapText="1"/>
    </xf>
    <xf numFmtId="0" fontId="39" fillId="10" borderId="52" xfId="0" applyFont="1" applyFill="1" applyBorder="1" applyAlignment="1">
      <alignment vertical="center" wrapText="1"/>
    </xf>
    <xf numFmtId="0" fontId="39" fillId="10" borderId="58" xfId="0" applyFont="1" applyFill="1" applyBorder="1" applyAlignment="1">
      <alignment vertical="center" wrapText="1"/>
    </xf>
    <xf numFmtId="0" fontId="39" fillId="10" borderId="51" xfId="0" applyFont="1" applyFill="1" applyBorder="1" applyAlignment="1">
      <alignment vertical="center" wrapText="1"/>
    </xf>
    <xf numFmtId="0" fontId="39" fillId="10" borderId="51" xfId="0" applyFont="1" applyFill="1" applyBorder="1" applyAlignment="1">
      <alignment horizontal="left" vertical="center" wrapText="1"/>
    </xf>
    <xf numFmtId="0" fontId="22" fillId="0" borderId="36" xfId="0" applyFont="1" applyFill="1" applyBorder="1" applyAlignment="1">
      <alignment horizontal="center" vertical="center" wrapText="1"/>
    </xf>
    <xf numFmtId="0" fontId="41" fillId="0" borderId="16" xfId="0" applyFont="1" applyFill="1" applyBorder="1" applyAlignment="1">
      <alignment horizontal="center" vertical="center" wrapText="1"/>
    </xf>
    <xf numFmtId="0" fontId="36" fillId="0" borderId="13" xfId="0" applyFont="1" applyBorder="1" applyAlignment="1">
      <alignment wrapText="1"/>
    </xf>
    <xf numFmtId="0" fontId="0" fillId="0" borderId="6" xfId="0" applyFont="1" applyBorder="1" applyAlignment="1">
      <alignment wrapText="1"/>
    </xf>
    <xf numFmtId="43" fontId="0" fillId="0" borderId="15" xfId="1" applyFont="1" applyBorder="1" applyAlignment="1"/>
    <xf numFmtId="43" fontId="0" fillId="0" borderId="36" xfId="1" applyFont="1" applyBorder="1" applyAlignment="1"/>
    <xf numFmtId="43" fontId="0" fillId="0" borderId="16" xfId="1" applyFont="1" applyBorder="1" applyAlignment="1"/>
    <xf numFmtId="0" fontId="0" fillId="0" borderId="15" xfId="0" applyFont="1" applyBorder="1" applyAlignment="1"/>
    <xf numFmtId="0" fontId="0" fillId="0" borderId="36" xfId="0" applyFont="1" applyBorder="1" applyAlignment="1"/>
    <xf numFmtId="0" fontId="0" fillId="0" borderId="16" xfId="0" applyFont="1" applyBorder="1" applyAlignment="1"/>
    <xf numFmtId="43" fontId="0" fillId="0" borderId="17" xfId="1" applyFont="1" applyBorder="1" applyAlignment="1"/>
    <xf numFmtId="43" fontId="0" fillId="0" borderId="6" xfId="1" applyFont="1" applyBorder="1" applyAlignment="1"/>
    <xf numFmtId="0" fontId="0" fillId="0" borderId="17" xfId="0" applyFont="1" applyBorder="1" applyAlignment="1"/>
    <xf numFmtId="0" fontId="0" fillId="0" borderId="18" xfId="0" applyFont="1" applyBorder="1" applyAlignment="1"/>
    <xf numFmtId="0" fontId="36" fillId="0" borderId="11" xfId="0" applyFont="1" applyBorder="1" applyAlignment="1">
      <alignment wrapText="1"/>
    </xf>
    <xf numFmtId="0" fontId="0" fillId="0" borderId="31" xfId="0" applyFont="1" applyBorder="1" applyAlignment="1"/>
    <xf numFmtId="0" fontId="0" fillId="0" borderId="31" xfId="0" applyFont="1" applyBorder="1" applyAlignment="1">
      <alignment wrapText="1"/>
    </xf>
    <xf numFmtId="0" fontId="36" fillId="0" borderId="12" xfId="0" applyFont="1" applyBorder="1" applyAlignment="1">
      <alignment wrapText="1"/>
    </xf>
    <xf numFmtId="0" fontId="0" fillId="0" borderId="27" xfId="0" applyFont="1" applyBorder="1" applyAlignment="1"/>
    <xf numFmtId="0" fontId="0" fillId="5" borderId="0" xfId="0" applyFont="1" applyFill="1" applyAlignment="1">
      <alignment horizontal="center" vertical="center"/>
    </xf>
    <xf numFmtId="0" fontId="0" fillId="5" borderId="0" xfId="0" applyFont="1" applyFill="1" applyAlignment="1"/>
    <xf numFmtId="0" fontId="0" fillId="5" borderId="6" xfId="0" applyFont="1" applyFill="1" applyBorder="1" applyAlignment="1"/>
    <xf numFmtId="43" fontId="0" fillId="5" borderId="17" xfId="1" applyFont="1" applyFill="1" applyBorder="1" applyAlignment="1"/>
    <xf numFmtId="43" fontId="0" fillId="5" borderId="6" xfId="1" applyFont="1" applyFill="1" applyBorder="1" applyAlignment="1"/>
    <xf numFmtId="0" fontId="0" fillId="5" borderId="17" xfId="0" applyFont="1" applyFill="1" applyBorder="1" applyAlignment="1"/>
    <xf numFmtId="0" fontId="0" fillId="5" borderId="18" xfId="0" applyFont="1" applyFill="1" applyBorder="1" applyAlignment="1"/>
    <xf numFmtId="0" fontId="0" fillId="5" borderId="27" xfId="0" applyFont="1" applyFill="1" applyBorder="1" applyAlignment="1"/>
    <xf numFmtId="43" fontId="0" fillId="0" borderId="18" xfId="1" applyFont="1" applyBorder="1" applyAlignment="1"/>
    <xf numFmtId="43" fontId="0" fillId="5" borderId="18" xfId="1" applyFont="1" applyFill="1" applyBorder="1" applyAlignment="1"/>
    <xf numFmtId="0" fontId="19" fillId="0" borderId="6" xfId="0" applyFont="1" applyBorder="1" applyAlignment="1"/>
    <xf numFmtId="0" fontId="19" fillId="0" borderId="0" xfId="0" applyFont="1" applyAlignment="1"/>
    <xf numFmtId="43" fontId="19" fillId="0" borderId="17" xfId="1" applyFont="1" applyBorder="1" applyAlignment="1"/>
    <xf numFmtId="43" fontId="19" fillId="0" borderId="6" xfId="1" applyFont="1" applyBorder="1" applyAlignment="1"/>
    <xf numFmtId="43" fontId="19" fillId="0" borderId="18" xfId="1" applyFont="1" applyBorder="1" applyAlignment="1"/>
    <xf numFmtId="0" fontId="19" fillId="0" borderId="17" xfId="0" applyFont="1" applyBorder="1" applyAlignment="1"/>
    <xf numFmtId="0" fontId="19" fillId="0" borderId="18" xfId="0" applyFont="1" applyBorder="1" applyAlignment="1"/>
    <xf numFmtId="0" fontId="19" fillId="0" borderId="31" xfId="0" applyFont="1" applyBorder="1" applyAlignment="1"/>
    <xf numFmtId="0" fontId="19" fillId="0" borderId="27" xfId="0" applyFont="1" applyBorder="1" applyAlignment="1"/>
    <xf numFmtId="0" fontId="0" fillId="12" borderId="0" xfId="0" applyFont="1" applyFill="1" applyAlignment="1">
      <alignment horizontal="center" vertical="center"/>
    </xf>
    <xf numFmtId="0" fontId="0" fillId="12" borderId="0" xfId="0" applyFont="1" applyFill="1" applyAlignment="1"/>
    <xf numFmtId="0" fontId="36" fillId="12" borderId="0" xfId="0" applyFont="1" applyFill="1" applyAlignment="1"/>
    <xf numFmtId="0" fontId="0" fillId="12" borderId="6" xfId="0" applyFont="1" applyFill="1" applyBorder="1" applyAlignment="1"/>
    <xf numFmtId="0" fontId="0" fillId="12" borderId="18" xfId="0" applyFont="1" applyFill="1" applyBorder="1" applyAlignment="1"/>
    <xf numFmtId="43" fontId="0" fillId="12" borderId="17" xfId="1" applyFont="1" applyFill="1" applyBorder="1" applyAlignment="1"/>
    <xf numFmtId="43" fontId="0" fillId="12" borderId="6" xfId="1" applyFont="1" applyFill="1" applyBorder="1" applyAlignment="1"/>
    <xf numFmtId="43" fontId="0" fillId="12" borderId="18" xfId="1" applyFont="1" applyFill="1" applyBorder="1" applyAlignment="1"/>
    <xf numFmtId="0" fontId="0" fillId="12" borderId="17" xfId="0" applyFont="1" applyFill="1" applyBorder="1" applyAlignment="1"/>
    <xf numFmtId="0" fontId="0" fillId="0" borderId="0" xfId="0" applyFont="1" applyFill="1" applyAlignment="1"/>
    <xf numFmtId="0" fontId="0" fillId="0" borderId="6" xfId="0" applyFont="1" applyFill="1" applyBorder="1" applyAlignment="1"/>
    <xf numFmtId="0" fontId="0" fillId="0" borderId="18" xfId="0" applyFont="1" applyFill="1" applyBorder="1" applyAlignment="1"/>
    <xf numFmtId="43" fontId="0" fillId="0" borderId="17" xfId="1" applyFont="1" applyFill="1" applyBorder="1" applyAlignment="1"/>
    <xf numFmtId="43" fontId="0" fillId="0" borderId="6" xfId="1" applyFont="1" applyFill="1" applyBorder="1" applyAlignment="1"/>
    <xf numFmtId="43" fontId="0" fillId="0" borderId="18" xfId="1" applyFont="1" applyFill="1" applyBorder="1" applyAlignment="1"/>
    <xf numFmtId="0" fontId="0" fillId="0" borderId="17" xfId="0" applyFont="1" applyFill="1" applyBorder="1" applyAlignment="1"/>
    <xf numFmtId="0" fontId="0" fillId="0" borderId="26" xfId="0" applyFont="1" applyBorder="1" applyAlignment="1"/>
    <xf numFmtId="43" fontId="0" fillId="0" borderId="25" xfId="1" applyFont="1" applyBorder="1" applyAlignment="1"/>
    <xf numFmtId="43" fontId="0" fillId="0" borderId="31" xfId="1" applyFont="1" applyBorder="1" applyAlignment="1"/>
    <xf numFmtId="43" fontId="0" fillId="0" borderId="26" xfId="1" applyFont="1" applyBorder="1" applyAlignment="1"/>
    <xf numFmtId="0" fontId="0" fillId="0" borderId="25" xfId="0" applyFont="1" applyBorder="1" applyAlignment="1"/>
    <xf numFmtId="43" fontId="0" fillId="12" borderId="0" xfId="1" applyFont="1" applyFill="1" applyAlignment="1"/>
    <xf numFmtId="0" fontId="0" fillId="0" borderId="20" xfId="0" applyFill="1" applyBorder="1"/>
    <xf numFmtId="0" fontId="0" fillId="0" borderId="0" xfId="0" applyFill="1" applyAlignment="1">
      <alignment horizontal="right"/>
    </xf>
    <xf numFmtId="0" fontId="32" fillId="0" borderId="20" xfId="0" applyFont="1" applyBorder="1"/>
    <xf numFmtId="0" fontId="0" fillId="0" borderId="28" xfId="0" applyFont="1" applyBorder="1" applyAlignment="1"/>
    <xf numFmtId="0" fontId="0" fillId="0" borderId="29" xfId="0" applyFont="1" applyBorder="1" applyAlignment="1"/>
    <xf numFmtId="0" fontId="37" fillId="6" borderId="40" xfId="0" applyFont="1" applyFill="1" applyBorder="1" applyAlignment="1">
      <alignment horizontal="right"/>
    </xf>
    <xf numFmtId="0" fontId="0" fillId="0" borderId="13" xfId="0" applyFont="1" applyBorder="1" applyAlignment="1"/>
    <xf numFmtId="0" fontId="0" fillId="0" borderId="49" xfId="0" applyFont="1" applyBorder="1" applyAlignment="1"/>
    <xf numFmtId="0" fontId="0" fillId="0" borderId="57" xfId="0" applyFont="1" applyBorder="1" applyAlignment="1"/>
    <xf numFmtId="0" fontId="0" fillId="5" borderId="44" xfId="0" applyFont="1" applyFill="1" applyBorder="1" applyAlignment="1"/>
    <xf numFmtId="0" fontId="0" fillId="0" borderId="44" xfId="0" applyFont="1" applyBorder="1" applyAlignment="1"/>
    <xf numFmtId="0" fontId="19" fillId="0" borderId="13" xfId="0" applyFont="1" applyBorder="1" applyAlignment="1"/>
    <xf numFmtId="0" fontId="19" fillId="0" borderId="57" xfId="0" applyFont="1" applyBorder="1" applyAlignment="1"/>
    <xf numFmtId="0" fontId="19" fillId="0" borderId="25" xfId="0" applyFont="1" applyBorder="1" applyAlignment="1"/>
    <xf numFmtId="0" fontId="19" fillId="0" borderId="49" xfId="0" applyFont="1" applyBorder="1" applyAlignment="1"/>
    <xf numFmtId="0" fontId="19" fillId="0" borderId="12" xfId="0" applyFont="1" applyBorder="1" applyAlignment="1"/>
    <xf numFmtId="0" fontId="19" fillId="0" borderId="44" xfId="0" applyFont="1" applyBorder="1" applyAlignment="1"/>
    <xf numFmtId="0" fontId="36" fillId="0" borderId="13" xfId="0" applyFont="1" applyBorder="1" applyAlignment="1"/>
    <xf numFmtId="0" fontId="0" fillId="0" borderId="12" xfId="0" applyFont="1" applyBorder="1" applyAlignment="1"/>
    <xf numFmtId="0" fontId="0" fillId="0" borderId="6" xfId="0" applyBorder="1"/>
    <xf numFmtId="0" fontId="0" fillId="0" borderId="0" xfId="0" applyFont="1" applyFill="1" applyBorder="1" applyAlignment="1"/>
    <xf numFmtId="43" fontId="0" fillId="0" borderId="41" xfId="1" applyFont="1" applyBorder="1" applyAlignment="1"/>
    <xf numFmtId="43" fontId="0" fillId="0" borderId="44" xfId="1" applyFont="1" applyBorder="1" applyAlignment="1"/>
    <xf numFmtId="4" fontId="0" fillId="0" borderId="17" xfId="0" applyNumberFormat="1" applyFont="1" applyBorder="1" applyAlignment="1"/>
    <xf numFmtId="4" fontId="0" fillId="0" borderId="6" xfId="0" applyNumberFormat="1" applyFont="1" applyBorder="1" applyAlignment="1"/>
    <xf numFmtId="4" fontId="0" fillId="0" borderId="18" xfId="0" applyNumberFormat="1" applyFont="1" applyBorder="1" applyAlignment="1"/>
    <xf numFmtId="0" fontId="0" fillId="0" borderId="17" xfId="0" applyFont="1" applyBorder="1" applyAlignment="1">
      <alignment horizontal="center" vertical="center"/>
    </xf>
    <xf numFmtId="0" fontId="0" fillId="0" borderId="15" xfId="0" applyFont="1" applyBorder="1" applyAlignment="1">
      <alignment horizontal="center" vertical="center"/>
    </xf>
    <xf numFmtId="0" fontId="10" fillId="0" borderId="6" xfId="0" applyFont="1" applyFill="1" applyBorder="1"/>
    <xf numFmtId="0" fontId="10" fillId="0" borderId="6" xfId="0" applyFont="1" applyFill="1" applyBorder="1" applyAlignment="1">
      <alignment wrapText="1"/>
    </xf>
    <xf numFmtId="0" fontId="18" fillId="0" borderId="27" xfId="45" applyFont="1" applyFill="1" applyBorder="1" applyAlignment="1">
      <alignment vertical="top" wrapText="1"/>
    </xf>
    <xf numFmtId="0" fontId="18" fillId="0" borderId="6" xfId="45" applyFont="1" applyFill="1" applyBorder="1" applyAlignment="1">
      <alignment vertical="top" wrapText="1"/>
    </xf>
    <xf numFmtId="43" fontId="20" fillId="0" borderId="6" xfId="48" applyFont="1" applyFill="1" applyBorder="1" applyAlignment="1">
      <alignment vertical="center" wrapText="1"/>
    </xf>
    <xf numFmtId="3" fontId="20" fillId="0" borderId="6" xfId="0" applyNumberFormat="1" applyFont="1" applyFill="1" applyBorder="1" applyAlignment="1">
      <alignment vertical="top" wrapText="1"/>
    </xf>
    <xf numFmtId="0" fontId="26" fillId="0" borderId="0" xfId="86" applyFont="1" applyFill="1"/>
    <xf numFmtId="0" fontId="18" fillId="0" borderId="6" xfId="86" applyFont="1" applyFill="1" applyBorder="1" applyAlignment="1">
      <alignment vertical="center" wrapText="1"/>
    </xf>
    <xf numFmtId="0" fontId="18" fillId="0" borderId="6" xfId="86" applyFont="1" applyFill="1" applyBorder="1" applyAlignment="1">
      <alignment vertical="top" wrapText="1"/>
    </xf>
    <xf numFmtId="43" fontId="18" fillId="0" borderId="0" xfId="87" applyFont="1" applyFill="1" applyBorder="1"/>
    <xf numFmtId="0" fontId="18" fillId="0" borderId="6" xfId="86" applyFont="1" applyFill="1" applyBorder="1" applyAlignment="1">
      <alignment horizontal="left" vertical="top" wrapText="1"/>
    </xf>
    <xf numFmtId="0" fontId="19" fillId="0" borderId="19" xfId="0" applyFont="1" applyFill="1" applyBorder="1" applyAlignment="1">
      <alignment horizontal="center" vertical="center" wrapText="1"/>
    </xf>
    <xf numFmtId="0" fontId="19" fillId="0" borderId="27"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45" xfId="0" applyFont="1" applyFill="1" applyBorder="1" applyAlignment="1">
      <alignment horizontal="center" vertical="center" wrapText="1"/>
    </xf>
    <xf numFmtId="0" fontId="22" fillId="0" borderId="19" xfId="0" applyFont="1" applyFill="1" applyBorder="1" applyAlignment="1">
      <alignment horizontal="center" vertical="center" wrapText="1"/>
    </xf>
    <xf numFmtId="0" fontId="0" fillId="12" borderId="17" xfId="0" applyFont="1" applyFill="1" applyBorder="1" applyAlignment="1">
      <alignment horizontal="center" vertical="center"/>
    </xf>
    <xf numFmtId="0" fontId="0" fillId="0" borderId="6" xfId="0" applyFont="1" applyBorder="1" applyAlignment="1">
      <alignment horizontal="center" vertical="center"/>
    </xf>
    <xf numFmtId="0" fontId="0" fillId="5" borderId="13" xfId="0" applyFont="1" applyFill="1" applyBorder="1" applyAlignment="1"/>
    <xf numFmtId="0" fontId="53" fillId="0" borderId="6" xfId="91" applyFont="1" applyFill="1" applyBorder="1" applyAlignment="1">
      <alignment horizontal="left" vertical="center" wrapText="1"/>
    </xf>
    <xf numFmtId="43" fontId="20" fillId="0" borderId="17" xfId="48" applyFont="1" applyFill="1" applyBorder="1" applyAlignment="1">
      <alignment vertical="center" wrapText="1"/>
    </xf>
    <xf numFmtId="43" fontId="10" fillId="0" borderId="18" xfId="1" applyFont="1" applyFill="1" applyBorder="1" applyAlignment="1">
      <alignment vertical="center"/>
    </xf>
    <xf numFmtId="9" fontId="18" fillId="0" borderId="19" xfId="92" applyFont="1" applyFill="1" applyBorder="1" applyAlignment="1">
      <alignment horizontal="center" vertical="center" wrapText="1"/>
    </xf>
    <xf numFmtId="43" fontId="0" fillId="0" borderId="19" xfId="1" applyFont="1" applyBorder="1" applyAlignment="1"/>
    <xf numFmtId="43" fontId="36" fillId="0" borderId="41" xfId="1" applyFont="1" applyBorder="1" applyAlignment="1"/>
    <xf numFmtId="43" fontId="36" fillId="0" borderId="19" xfId="1" applyFont="1" applyBorder="1" applyAlignment="1"/>
    <xf numFmtId="0" fontId="39" fillId="0" borderId="0" xfId="0" applyFont="1" applyFill="1" applyAlignment="1"/>
    <xf numFmtId="3" fontId="20" fillId="6" borderId="37" xfId="66" applyNumberFormat="1" applyFont="1" applyFill="1" applyBorder="1" applyAlignment="1">
      <alignment horizontal="center" vertical="center" wrapText="1"/>
    </xf>
    <xf numFmtId="3" fontId="20" fillId="0" borderId="17" xfId="66" applyNumberFormat="1" applyFont="1" applyFill="1" applyBorder="1" applyAlignment="1">
      <alignment horizontal="center" vertical="center" wrapText="1"/>
    </xf>
    <xf numFmtId="0" fontId="10" fillId="0" borderId="6" xfId="66" applyFont="1" applyFill="1" applyBorder="1" applyAlignment="1"/>
    <xf numFmtId="43" fontId="10" fillId="0" borderId="18" xfId="1" applyFont="1" applyFill="1" applyBorder="1" applyAlignment="1"/>
    <xf numFmtId="37" fontId="20" fillId="0" borderId="6" xfId="66" applyNumberFormat="1" applyFont="1" applyFill="1" applyBorder="1" applyAlignment="1" applyProtection="1">
      <alignment vertical="center" wrapText="1"/>
    </xf>
    <xf numFmtId="3" fontId="20" fillId="6" borderId="17" xfId="66" applyNumberFormat="1" applyFont="1" applyFill="1" applyBorder="1" applyAlignment="1">
      <alignment horizontal="center" vertical="center"/>
    </xf>
    <xf numFmtId="3" fontId="20" fillId="0" borderId="17" xfId="66" applyNumberFormat="1" applyFont="1" applyFill="1" applyBorder="1" applyAlignment="1">
      <alignment horizontal="center" vertical="center"/>
    </xf>
    <xf numFmtId="3" fontId="20" fillId="6" borderId="23" xfId="66" applyNumberFormat="1" applyFont="1" applyFill="1" applyBorder="1" applyAlignment="1">
      <alignment horizontal="center" vertical="center" wrapText="1"/>
    </xf>
    <xf numFmtId="0" fontId="20" fillId="0" borderId="6" xfId="66" applyFont="1" applyFill="1" applyBorder="1" applyAlignment="1">
      <alignment vertical="center" wrapText="1"/>
    </xf>
    <xf numFmtId="3" fontId="20" fillId="6" borderId="24" xfId="66" applyNumberFormat="1" applyFont="1" applyFill="1" applyBorder="1" applyAlignment="1">
      <alignment horizontal="center" vertical="center" wrapText="1"/>
    </xf>
    <xf numFmtId="37" fontId="53" fillId="0" borderId="6" xfId="66" applyNumberFormat="1" applyFont="1" applyFill="1" applyBorder="1" applyAlignment="1" applyProtection="1">
      <alignment vertical="center" wrapText="1"/>
    </xf>
    <xf numFmtId="0" fontId="20" fillId="0" borderId="6" xfId="66" applyFont="1" applyFill="1" applyBorder="1" applyAlignment="1">
      <alignment horizontal="left" vertical="center" wrapText="1"/>
    </xf>
    <xf numFmtId="165" fontId="20" fillId="0" borderId="17" xfId="94" applyNumberFormat="1" applyFont="1" applyFill="1" applyBorder="1" applyAlignment="1">
      <alignment horizontal="center" vertical="center" wrapText="1"/>
    </xf>
    <xf numFmtId="165" fontId="10" fillId="0" borderId="6" xfId="94" applyNumberFormat="1" applyFont="1" applyFill="1" applyBorder="1" applyAlignment="1"/>
    <xf numFmtId="0" fontId="10" fillId="6" borderId="6" xfId="66" applyFont="1" applyFill="1" applyBorder="1" applyAlignment="1">
      <alignment horizontal="center" vertical="center" wrapText="1"/>
    </xf>
    <xf numFmtId="165" fontId="10" fillId="0" borderId="17" xfId="94" applyNumberFormat="1" applyFont="1" applyFill="1" applyBorder="1" applyAlignment="1"/>
    <xf numFmtId="0" fontId="53" fillId="0" borderId="6" xfId="66" applyFont="1" applyFill="1" applyBorder="1" applyAlignment="1">
      <alignment horizontal="left" vertical="center" wrapText="1"/>
    </xf>
    <xf numFmtId="0" fontId="10" fillId="0" borderId="6" xfId="66" applyFont="1" applyFill="1" applyBorder="1" applyAlignment="1">
      <alignment horizontal="center" vertical="center"/>
    </xf>
    <xf numFmtId="9" fontId="18" fillId="0" borderId="27" xfId="92" applyFont="1" applyFill="1" applyBorder="1" applyAlignment="1">
      <alignment horizontal="center" vertical="center" wrapText="1"/>
    </xf>
    <xf numFmtId="43" fontId="0" fillId="0" borderId="27" xfId="1" applyFont="1" applyBorder="1" applyAlignment="1"/>
    <xf numFmtId="43" fontId="0" fillId="0" borderId="43" xfId="1" applyFont="1" applyBorder="1" applyAlignment="1"/>
    <xf numFmtId="0" fontId="53" fillId="0" borderId="13" xfId="66" applyFont="1" applyFill="1" applyBorder="1" applyAlignment="1">
      <alignment horizontal="left" vertical="center" wrapText="1"/>
    </xf>
    <xf numFmtId="1" fontId="18" fillId="0" borderId="27" xfId="91" applyNumberFormat="1" applyFont="1" applyFill="1" applyBorder="1" applyAlignment="1">
      <alignment vertical="center" wrapText="1"/>
    </xf>
    <xf numFmtId="9" fontId="22" fillId="0" borderId="6" xfId="92" applyFont="1" applyFill="1" applyBorder="1" applyAlignment="1">
      <alignment horizontal="center" vertical="center" wrapText="1"/>
    </xf>
    <xf numFmtId="1" fontId="20" fillId="0" borderId="6" xfId="66" applyNumberFormat="1" applyFont="1" applyFill="1" applyBorder="1" applyAlignment="1">
      <alignment vertical="top" wrapText="1"/>
    </xf>
    <xf numFmtId="165" fontId="26" fillId="0" borderId="17" xfId="94" applyNumberFormat="1" applyFont="1" applyFill="1" applyBorder="1" applyAlignment="1">
      <alignment vertical="center"/>
    </xf>
    <xf numFmtId="3" fontId="20" fillId="0" borderId="6" xfId="66" applyNumberFormat="1" applyFont="1" applyFill="1" applyBorder="1" applyAlignment="1">
      <alignment vertical="center"/>
    </xf>
    <xf numFmtId="0" fontId="21" fillId="0" borderId="6" xfId="91" applyFont="1" applyFill="1" applyBorder="1" applyAlignment="1">
      <alignment horizontal="left" vertical="center" wrapText="1"/>
    </xf>
    <xf numFmtId="0" fontId="20" fillId="0" borderId="27" xfId="0" applyFont="1" applyFill="1" applyBorder="1" applyAlignment="1">
      <alignment horizontal="center" vertical="center"/>
    </xf>
    <xf numFmtId="3" fontId="20" fillId="0" borderId="17" xfId="45" applyNumberFormat="1" applyFont="1" applyFill="1" applyBorder="1"/>
    <xf numFmtId="0" fontId="20" fillId="0" borderId="6" xfId="0" applyFont="1" applyFill="1" applyBorder="1" applyAlignment="1">
      <alignment horizontal="center" vertical="center"/>
    </xf>
    <xf numFmtId="165" fontId="0" fillId="0" borderId="18" xfId="1" applyNumberFormat="1" applyFont="1" applyFill="1" applyBorder="1" applyAlignment="1"/>
    <xf numFmtId="3" fontId="20" fillId="0" borderId="6" xfId="45" applyNumberFormat="1" applyFont="1" applyFill="1" applyBorder="1" applyAlignment="1">
      <alignment horizontal="center" vertical="center"/>
    </xf>
    <xf numFmtId="0" fontId="20" fillId="0" borderId="6" xfId="45" applyFont="1" applyFill="1" applyBorder="1" applyAlignment="1">
      <alignment horizontal="left" vertical="top" wrapText="1"/>
    </xf>
    <xf numFmtId="0" fontId="19" fillId="0" borderId="19" xfId="0" applyFont="1" applyFill="1" applyBorder="1" applyAlignment="1">
      <alignment horizontal="center" vertical="center"/>
    </xf>
    <xf numFmtId="3" fontId="20" fillId="4" borderId="6" xfId="45" applyNumberFormat="1" applyFont="1" applyFill="1" applyBorder="1" applyAlignment="1">
      <alignment horizontal="center" vertical="center"/>
    </xf>
    <xf numFmtId="0" fontId="18" fillId="0" borderId="12" xfId="45" applyFont="1" applyFill="1" applyBorder="1" applyAlignment="1">
      <alignment vertical="top" wrapText="1"/>
    </xf>
    <xf numFmtId="0" fontId="48" fillId="0" borderId="12" xfId="45" applyFont="1" applyFill="1" applyBorder="1" applyAlignment="1">
      <alignment vertical="top" wrapText="1"/>
    </xf>
    <xf numFmtId="43" fontId="18" fillId="0" borderId="6" xfId="88" applyFont="1" applyFill="1" applyBorder="1" applyAlignment="1">
      <alignment horizontal="right"/>
    </xf>
    <xf numFmtId="43" fontId="18" fillId="0" borderId="6" xfId="88" applyFont="1" applyFill="1" applyBorder="1" applyAlignment="1">
      <alignment horizontal="right" vertical="top"/>
    </xf>
    <xf numFmtId="0" fontId="21" fillId="0" borderId="59" xfId="93" applyFont="1" applyBorder="1" applyAlignment="1">
      <alignment horizontal="center" vertical="center"/>
    </xf>
    <xf numFmtId="0" fontId="21" fillId="0" borderId="60" xfId="93" applyFont="1" applyBorder="1" applyAlignment="1">
      <alignment horizontal="center" vertical="center"/>
    </xf>
    <xf numFmtId="9" fontId="18" fillId="0" borderId="6" xfId="92" applyFont="1" applyFill="1" applyBorder="1" applyAlignment="1">
      <alignment horizontal="center" vertical="center" wrapText="1"/>
    </xf>
    <xf numFmtId="0" fontId="0" fillId="0" borderId="36" xfId="0" applyFont="1" applyBorder="1" applyAlignment="1">
      <alignment wrapText="1"/>
    </xf>
    <xf numFmtId="0" fontId="0" fillId="0" borderId="27" xfId="0" applyFont="1" applyBorder="1" applyAlignment="1">
      <alignment wrapText="1"/>
    </xf>
    <xf numFmtId="0" fontId="0" fillId="5" borderId="6" xfId="0" applyFont="1" applyFill="1" applyBorder="1" applyAlignment="1">
      <alignment wrapText="1"/>
    </xf>
    <xf numFmtId="0" fontId="36" fillId="0" borderId="18" xfId="0" applyFont="1" applyBorder="1" applyAlignment="1">
      <alignment wrapText="1"/>
    </xf>
    <xf numFmtId="0" fontId="19" fillId="0" borderId="6" xfId="0" applyFont="1" applyBorder="1" applyAlignment="1">
      <alignment wrapText="1"/>
    </xf>
    <xf numFmtId="9" fontId="18" fillId="0" borderId="27" xfId="34" applyFont="1" applyFill="1" applyBorder="1" applyAlignment="1">
      <alignment horizontal="center" vertical="center" wrapText="1"/>
    </xf>
    <xf numFmtId="9" fontId="18" fillId="0" borderId="6" xfId="34" applyFont="1" applyFill="1" applyBorder="1" applyAlignment="1">
      <alignment horizontal="center" vertical="center" wrapText="1"/>
    </xf>
    <xf numFmtId="4" fontId="21" fillId="3" borderId="59" xfId="23" applyFont="1" applyBorder="1" applyAlignment="1">
      <alignment horizontal="center" vertical="center"/>
    </xf>
    <xf numFmtId="4" fontId="21" fillId="3" borderId="60" xfId="23" applyFont="1" applyBorder="1" applyAlignment="1">
      <alignment horizontal="center" vertical="center"/>
    </xf>
    <xf numFmtId="9" fontId="18" fillId="0" borderId="13" xfId="34" applyFont="1" applyFill="1" applyBorder="1" applyAlignment="1">
      <alignment horizontal="center" vertical="center" wrapText="1"/>
    </xf>
    <xf numFmtId="165" fontId="20" fillId="0" borderId="23" xfId="1" applyNumberFormat="1" applyFont="1" applyFill="1" applyBorder="1"/>
    <xf numFmtId="165" fontId="20" fillId="0" borderId="23" xfId="1" applyNumberFormat="1" applyFont="1" applyFill="1" applyBorder="1" applyAlignment="1">
      <alignment vertical="center" wrapText="1"/>
    </xf>
    <xf numFmtId="165" fontId="28" fillId="0" borderId="23" xfId="1" applyNumberFormat="1" applyFont="1" applyFill="1" applyBorder="1" applyAlignment="1">
      <alignment vertical="center"/>
    </xf>
    <xf numFmtId="165" fontId="20" fillId="0" borderId="35" xfId="1" applyNumberFormat="1" applyFont="1" applyFill="1" applyBorder="1"/>
    <xf numFmtId="9" fontId="18" fillId="5" borderId="6" xfId="34" applyFont="1" applyFill="1" applyBorder="1" applyAlignment="1">
      <alignment horizontal="center" vertical="center" wrapText="1"/>
    </xf>
    <xf numFmtId="165" fontId="28" fillId="0" borderId="35" xfId="1" applyNumberFormat="1" applyFont="1" applyFill="1" applyBorder="1" applyAlignment="1">
      <alignment vertical="center"/>
    </xf>
    <xf numFmtId="165" fontId="20" fillId="0" borderId="35" xfId="1" applyNumberFormat="1" applyFont="1" applyFill="1" applyBorder="1" applyAlignment="1">
      <alignment vertical="center" wrapText="1"/>
    </xf>
    <xf numFmtId="43" fontId="0" fillId="0" borderId="0" xfId="0" applyNumberFormat="1" applyFont="1" applyFill="1" applyAlignment="1"/>
    <xf numFmtId="0" fontId="10" fillId="0" borderId="6" xfId="0" applyFont="1" applyBorder="1" applyAlignment="1"/>
    <xf numFmtId="0" fontId="29" fillId="0" borderId="6" xfId="0" applyFont="1" applyFill="1" applyBorder="1" applyAlignment="1">
      <alignment wrapText="1"/>
    </xf>
    <xf numFmtId="0" fontId="19" fillId="0" borderId="31" xfId="0" applyFont="1" applyFill="1" applyBorder="1" applyAlignment="1">
      <alignment horizontal="center" vertical="center" wrapText="1"/>
    </xf>
    <xf numFmtId="0" fontId="19" fillId="0" borderId="31" xfId="0" applyFont="1" applyFill="1" applyBorder="1" applyAlignment="1">
      <alignment horizontal="center" vertical="center"/>
    </xf>
    <xf numFmtId="0" fontId="0" fillId="0" borderId="1" xfId="0" applyFont="1" applyBorder="1" applyAlignment="1"/>
    <xf numFmtId="0" fontId="0" fillId="0" borderId="44" xfId="0" applyFont="1" applyBorder="1" applyAlignment="1">
      <alignment horizontal="center" vertical="center"/>
    </xf>
    <xf numFmtId="165" fontId="0" fillId="0" borderId="27" xfId="1" applyNumberFormat="1" applyFont="1" applyBorder="1" applyAlignment="1"/>
    <xf numFmtId="165" fontId="0" fillId="0" borderId="17" xfId="1" applyNumberFormat="1" applyFont="1" applyBorder="1" applyAlignment="1"/>
    <xf numFmtId="165" fontId="0" fillId="0" borderId="6" xfId="1" applyNumberFormat="1" applyFont="1" applyBorder="1" applyAlignment="1"/>
    <xf numFmtId="0" fontId="29" fillId="0" borderId="6" xfId="0" applyFont="1" applyFill="1" applyBorder="1" applyAlignment="1">
      <alignment horizontal="left" vertical="center" wrapText="1"/>
    </xf>
    <xf numFmtId="165" fontId="0" fillId="0" borderId="6" xfId="1" applyNumberFormat="1" applyFont="1" applyFill="1" applyBorder="1" applyAlignment="1"/>
    <xf numFmtId="0" fontId="0" fillId="0" borderId="31" xfId="0" applyBorder="1"/>
    <xf numFmtId="0" fontId="0" fillId="0" borderId="25" xfId="0" applyFont="1" applyBorder="1" applyAlignment="1">
      <alignment horizontal="center" vertical="center"/>
    </xf>
    <xf numFmtId="0" fontId="0" fillId="5" borderId="44" xfId="0" applyFont="1" applyFill="1" applyBorder="1" applyAlignment="1">
      <alignment horizontal="center" vertical="center"/>
    </xf>
    <xf numFmtId="165" fontId="0" fillId="5" borderId="17" xfId="1" applyNumberFormat="1" applyFont="1" applyFill="1" applyBorder="1" applyAlignment="1"/>
    <xf numFmtId="165" fontId="0" fillId="5" borderId="6" xfId="1" applyNumberFormat="1" applyFont="1" applyFill="1" applyBorder="1" applyAlignment="1"/>
    <xf numFmtId="165" fontId="0" fillId="5" borderId="18" xfId="1" applyNumberFormat="1" applyFont="1" applyFill="1" applyBorder="1" applyAlignment="1"/>
    <xf numFmtId="0" fontId="19" fillId="5" borderId="6" xfId="0" applyFont="1" applyFill="1" applyBorder="1" applyAlignment="1">
      <alignment horizontal="center" vertical="center" wrapText="1"/>
    </xf>
    <xf numFmtId="0" fontId="19" fillId="5" borderId="6" xfId="0" applyFont="1" applyFill="1" applyBorder="1" applyAlignment="1">
      <alignment horizontal="center" vertical="center"/>
    </xf>
    <xf numFmtId="0" fontId="19" fillId="12" borderId="6" xfId="0" applyFont="1" applyFill="1" applyBorder="1" applyAlignment="1">
      <alignment horizontal="center" vertical="center" wrapText="1"/>
    </xf>
    <xf numFmtId="0" fontId="19" fillId="12" borderId="6" xfId="0" applyFont="1" applyFill="1" applyBorder="1" applyAlignment="1">
      <alignment horizontal="center" vertical="center"/>
    </xf>
    <xf numFmtId="165" fontId="0" fillId="0" borderId="30" xfId="1" applyNumberFormat="1" applyFont="1" applyBorder="1" applyAlignment="1"/>
    <xf numFmtId="165" fontId="0" fillId="0" borderId="2" xfId="1" applyNumberFormat="1" applyFont="1" applyBorder="1" applyAlignment="1"/>
    <xf numFmtId="0" fontId="29" fillId="0" borderId="19" xfId="0" applyFont="1" applyFill="1" applyBorder="1" applyAlignment="1">
      <alignment horizontal="left" vertical="center" wrapText="1"/>
    </xf>
    <xf numFmtId="0" fontId="0" fillId="0" borderId="41" xfId="0" applyFont="1" applyFill="1" applyBorder="1" applyAlignment="1"/>
    <xf numFmtId="0" fontId="0" fillId="0" borderId="34" xfId="0" applyFont="1" applyFill="1" applyBorder="1" applyAlignment="1"/>
    <xf numFmtId="0" fontId="66" fillId="0" borderId="90" xfId="0" applyFont="1" applyFill="1" applyBorder="1" applyAlignment="1">
      <alignment horizontal="left" vertical="center" wrapText="1"/>
    </xf>
    <xf numFmtId="0" fontId="11" fillId="0" borderId="90" xfId="0" applyFont="1" applyBorder="1" applyAlignment="1"/>
    <xf numFmtId="0" fontId="21" fillId="0" borderId="91" xfId="0" applyFont="1" applyFill="1" applyBorder="1" applyAlignment="1">
      <alignment horizontal="center" vertical="center" wrapText="1"/>
    </xf>
    <xf numFmtId="0" fontId="21" fillId="0" borderId="91" xfId="0" applyFont="1" applyFill="1" applyBorder="1" applyAlignment="1">
      <alignment horizontal="center" vertical="center"/>
    </xf>
    <xf numFmtId="0" fontId="11" fillId="0" borderId="40" xfId="0" applyFont="1" applyBorder="1" applyAlignment="1"/>
    <xf numFmtId="0" fontId="11" fillId="0" borderId="29" xfId="0" applyFont="1" applyBorder="1" applyAlignment="1"/>
    <xf numFmtId="4" fontId="11" fillId="0" borderId="91" xfId="0" applyNumberFormat="1" applyFont="1" applyBorder="1" applyAlignment="1"/>
    <xf numFmtId="0" fontId="11" fillId="0" borderId="0" xfId="0" applyFont="1" applyAlignment="1"/>
    <xf numFmtId="4" fontId="10" fillId="0" borderId="0" xfId="0" applyNumberFormat="1" applyFont="1" applyFill="1" applyAlignment="1">
      <alignment horizontal="left" vertical="center"/>
    </xf>
    <xf numFmtId="4" fontId="0" fillId="0" borderId="0" xfId="0" applyNumberFormat="1" applyFill="1" applyAlignment="1">
      <alignment horizontal="left" vertical="center"/>
    </xf>
    <xf numFmtId="0" fontId="0" fillId="0" borderId="44" xfId="0" applyFont="1" applyFill="1" applyBorder="1" applyAlignment="1"/>
    <xf numFmtId="0" fontId="0" fillId="0" borderId="27" xfId="0" applyFont="1" applyFill="1" applyBorder="1" applyAlignment="1"/>
    <xf numFmtId="0" fontId="0" fillId="0" borderId="43" xfId="0" applyFont="1" applyFill="1" applyBorder="1" applyAlignment="1"/>
    <xf numFmtId="0" fontId="0" fillId="0" borderId="17" xfId="0" applyFont="1" applyBorder="1" applyAlignment="1">
      <alignment horizontal="center" vertical="center" wrapText="1"/>
    </xf>
    <xf numFmtId="0" fontId="0" fillId="0" borderId="43" xfId="0" applyFont="1" applyBorder="1" applyAlignment="1"/>
    <xf numFmtId="0" fontId="0" fillId="0" borderId="41" xfId="0" applyFont="1" applyBorder="1" applyAlignment="1">
      <alignment horizontal="center" vertical="center"/>
    </xf>
    <xf numFmtId="0" fontId="0" fillId="0" borderId="17" xfId="0" applyFont="1" applyFill="1" applyBorder="1" applyAlignment="1">
      <alignment horizontal="center" vertical="center"/>
    </xf>
    <xf numFmtId="0" fontId="19" fillId="0" borderId="36" xfId="0" applyFont="1" applyFill="1" applyBorder="1" applyAlignment="1">
      <alignment horizontal="center" vertical="center"/>
    </xf>
    <xf numFmtId="0" fontId="0" fillId="0" borderId="14" xfId="0" applyFont="1" applyBorder="1" applyAlignment="1">
      <alignment horizontal="center" vertical="center"/>
    </xf>
    <xf numFmtId="0" fontId="0" fillId="5" borderId="17" xfId="0" applyFont="1" applyFill="1" applyBorder="1" applyAlignment="1">
      <alignment horizontal="center" vertical="center"/>
    </xf>
    <xf numFmtId="165" fontId="0" fillId="5" borderId="30" xfId="1" applyNumberFormat="1" applyFont="1" applyFill="1" applyBorder="1" applyAlignment="1"/>
    <xf numFmtId="0" fontId="0" fillId="0" borderId="44" xfId="0" applyFont="1" applyFill="1" applyBorder="1" applyAlignment="1">
      <alignment horizontal="center" vertical="center"/>
    </xf>
    <xf numFmtId="0" fontId="0" fillId="0" borderId="33" xfId="0" applyFont="1" applyBorder="1" applyAlignment="1">
      <alignment horizontal="center" vertical="center"/>
    </xf>
    <xf numFmtId="0" fontId="19" fillId="0" borderId="17" xfId="0" applyFont="1" applyBorder="1" applyAlignment="1">
      <alignment horizontal="center" vertical="center"/>
    </xf>
    <xf numFmtId="0" fontId="19" fillId="0" borderId="25" xfId="0" applyFont="1" applyBorder="1" applyAlignment="1">
      <alignment horizontal="center" vertical="center"/>
    </xf>
    <xf numFmtId="0" fontId="19" fillId="0" borderId="15" xfId="0" applyFont="1" applyBorder="1" applyAlignment="1">
      <alignment horizontal="center" vertical="center"/>
    </xf>
    <xf numFmtId="0" fontId="19" fillId="0" borderId="44" xfId="0" applyFont="1" applyBorder="1" applyAlignment="1">
      <alignment horizontal="center" vertical="center"/>
    </xf>
    <xf numFmtId="165" fontId="0" fillId="12" borderId="18" xfId="1" applyNumberFormat="1" applyFont="1" applyFill="1" applyBorder="1" applyAlignment="1"/>
    <xf numFmtId="0" fontId="0" fillId="0" borderId="0" xfId="0" applyFill="1" applyBorder="1" applyAlignment="1">
      <alignment horizontal="center" vertical="center"/>
    </xf>
    <xf numFmtId="0" fontId="26" fillId="0" borderId="27" xfId="0" applyFont="1" applyFill="1" applyBorder="1" applyAlignment="1">
      <alignment vertical="center" wrapText="1"/>
    </xf>
    <xf numFmtId="0" fontId="0" fillId="0" borderId="13" xfId="0" applyFont="1" applyFill="1" applyBorder="1" applyAlignment="1"/>
    <xf numFmtId="2" fontId="20" fillId="0" borderId="2" xfId="45" applyNumberFormat="1" applyFont="1" applyFill="1" applyBorder="1"/>
    <xf numFmtId="0" fontId="0" fillId="0" borderId="45" xfId="0" applyFont="1" applyBorder="1" applyAlignment="1">
      <alignment horizontal="center" vertical="center"/>
    </xf>
    <xf numFmtId="0" fontId="0" fillId="0" borderId="14" xfId="0" applyFont="1" applyFill="1" applyBorder="1" applyAlignment="1">
      <alignment horizontal="center" vertical="center"/>
    </xf>
    <xf numFmtId="9" fontId="18" fillId="5" borderId="6" xfId="92" applyFont="1" applyFill="1" applyBorder="1" applyAlignment="1">
      <alignment horizontal="center" vertical="center" wrapText="1"/>
    </xf>
    <xf numFmtId="0" fontId="0" fillId="0" borderId="0" xfId="0" applyFont="1" applyBorder="1" applyAlignment="1">
      <alignment horizontal="center" vertical="center"/>
    </xf>
    <xf numFmtId="0" fontId="39" fillId="10" borderId="95" xfId="0" applyFont="1" applyFill="1" applyBorder="1" applyAlignment="1">
      <alignment vertical="center" wrapText="1"/>
    </xf>
    <xf numFmtId="0" fontId="0" fillId="0" borderId="20" xfId="0" applyFont="1" applyBorder="1" applyAlignment="1"/>
    <xf numFmtId="0" fontId="0" fillId="0" borderId="25" xfId="0" applyFont="1" applyFill="1" applyBorder="1" applyAlignment="1"/>
    <xf numFmtId="0" fontId="0" fillId="8" borderId="6" xfId="0" applyFont="1" applyFill="1" applyBorder="1" applyAlignment="1">
      <alignment horizontal="center" vertical="center" wrapText="1"/>
    </xf>
    <xf numFmtId="0" fontId="0" fillId="8" borderId="19" xfId="0" applyFont="1" applyFill="1" applyBorder="1" applyAlignment="1">
      <alignment horizontal="center" vertical="center" wrapText="1"/>
    </xf>
    <xf numFmtId="0" fontId="39" fillId="8" borderId="15" xfId="0" applyFont="1" applyFill="1" applyBorder="1" applyAlignment="1">
      <alignment horizontal="center" vertical="center" wrapText="1"/>
    </xf>
    <xf numFmtId="0" fontId="67" fillId="8" borderId="15" xfId="0" applyFont="1" applyFill="1" applyBorder="1" applyAlignment="1">
      <alignment vertical="center" wrapText="1"/>
    </xf>
    <xf numFmtId="4" fontId="0" fillId="0" borderId="44" xfId="0" applyNumberFormat="1" applyFont="1" applyBorder="1" applyAlignment="1"/>
    <xf numFmtId="4" fontId="0" fillId="0" borderId="43" xfId="0" applyNumberFormat="1" applyFont="1" applyBorder="1" applyAlignment="1"/>
    <xf numFmtId="0" fontId="18" fillId="0" borderId="27" xfId="86" applyFont="1" applyFill="1" applyBorder="1" applyAlignment="1">
      <alignment horizontal="left" vertical="top" wrapText="1"/>
    </xf>
    <xf numFmtId="0" fontId="18" fillId="0" borderId="27" xfId="86" applyFont="1" applyFill="1" applyBorder="1" applyAlignment="1">
      <alignment vertical="center" wrapText="1"/>
    </xf>
    <xf numFmtId="0" fontId="36" fillId="12" borderId="19" xfId="0" applyFont="1" applyFill="1" applyBorder="1" applyAlignment="1">
      <alignment horizontal="left" wrapText="1"/>
    </xf>
    <xf numFmtId="0" fontId="36" fillId="12" borderId="19" xfId="0" applyFont="1" applyFill="1" applyBorder="1" applyAlignment="1">
      <alignment horizontal="center" wrapText="1"/>
    </xf>
    <xf numFmtId="0" fontId="0" fillId="12" borderId="19" xfId="0" applyFont="1" applyFill="1" applyBorder="1" applyAlignment="1">
      <alignment horizontal="center" wrapText="1"/>
    </xf>
    <xf numFmtId="0" fontId="0" fillId="12" borderId="19" xfId="0" applyFont="1" applyFill="1" applyBorder="1" applyAlignment="1">
      <alignment horizontal="center"/>
    </xf>
    <xf numFmtId="0" fontId="29" fillId="12" borderId="6" xfId="0" applyFont="1" applyFill="1" applyBorder="1" applyAlignment="1">
      <alignment horizontal="left" vertical="center" wrapText="1"/>
    </xf>
    <xf numFmtId="9" fontId="18" fillId="12" borderId="13" xfId="34" applyFont="1" applyFill="1" applyBorder="1" applyAlignment="1">
      <alignment horizontal="center" vertical="center" wrapText="1"/>
    </xf>
    <xf numFmtId="165" fontId="0" fillId="12" borderId="2" xfId="1" applyNumberFormat="1" applyFont="1" applyFill="1" applyBorder="1" applyAlignment="1"/>
    <xf numFmtId="0" fontId="0" fillId="0" borderId="17" xfId="0" applyFont="1" applyBorder="1" applyAlignment="1">
      <alignment horizontal="center"/>
    </xf>
    <xf numFmtId="0" fontId="0" fillId="0" borderId="25" xfId="0" applyFont="1" applyBorder="1" applyAlignment="1">
      <alignment horizontal="center"/>
    </xf>
    <xf numFmtId="0" fontId="69" fillId="0" borderId="6" xfId="0" applyFont="1" applyFill="1" applyBorder="1" applyAlignment="1">
      <alignment horizontal="center" vertical="center" wrapText="1"/>
    </xf>
    <xf numFmtId="0" fontId="69" fillId="0" borderId="6" xfId="0" quotePrefix="1" applyFont="1" applyFill="1" applyBorder="1" applyAlignment="1">
      <alignment horizontal="center" vertical="center" wrapText="1"/>
    </xf>
    <xf numFmtId="0" fontId="69" fillId="0" borderId="31" xfId="0" quotePrefix="1" applyFont="1" applyFill="1" applyBorder="1" applyAlignment="1">
      <alignment horizontal="center" vertical="center" wrapText="1"/>
    </xf>
    <xf numFmtId="0" fontId="69" fillId="0" borderId="26" xfId="0" applyFont="1" applyFill="1" applyBorder="1" applyAlignment="1"/>
    <xf numFmtId="0" fontId="69" fillId="0" borderId="27" xfId="0" quotePrefix="1" applyFont="1" applyFill="1" applyBorder="1" applyAlignment="1">
      <alignment horizontal="center" vertical="center" wrapText="1"/>
    </xf>
    <xf numFmtId="0" fontId="69" fillId="0" borderId="31" xfId="0" applyFont="1" applyFill="1" applyBorder="1" applyAlignment="1">
      <alignment horizontal="center" vertical="center" wrapText="1"/>
    </xf>
    <xf numFmtId="0" fontId="69" fillId="17" borderId="31" xfId="0" applyFont="1" applyFill="1" applyBorder="1" applyAlignment="1">
      <alignment horizontal="left" vertical="center" wrapText="1"/>
    </xf>
    <xf numFmtId="0" fontId="69" fillId="19" borderId="26" xfId="0" applyFont="1" applyFill="1" applyBorder="1" applyAlignment="1">
      <alignment horizontal="left" vertical="center" wrapText="1"/>
    </xf>
    <xf numFmtId="0" fontId="69" fillId="0" borderId="25" xfId="0" applyFont="1" applyFill="1" applyBorder="1" applyAlignment="1"/>
    <xf numFmtId="0" fontId="69" fillId="0" borderId="0" xfId="86" applyFont="1" applyFill="1"/>
    <xf numFmtId="0" fontId="69" fillId="0" borderId="0" xfId="0" applyFont="1" applyFill="1"/>
    <xf numFmtId="0" fontId="69" fillId="0" borderId="0" xfId="0" applyFont="1" applyFill="1" applyBorder="1" applyAlignment="1"/>
    <xf numFmtId="9" fontId="69" fillId="0" borderId="22" xfId="34" applyFont="1" applyFill="1" applyBorder="1" applyAlignment="1">
      <alignment horizontal="center" vertical="center" wrapText="1"/>
    </xf>
    <xf numFmtId="0" fontId="69" fillId="0" borderId="10" xfId="0" applyFont="1" applyFill="1" applyBorder="1" applyAlignment="1"/>
    <xf numFmtId="0" fontId="69" fillId="0" borderId="21" xfId="0" applyFont="1" applyFill="1" applyBorder="1" applyAlignment="1"/>
    <xf numFmtId="0" fontId="69" fillId="13" borderId="25" xfId="0" applyFont="1" applyFill="1" applyBorder="1" applyAlignment="1">
      <alignment horizontal="left" vertical="center" wrapText="1"/>
    </xf>
    <xf numFmtId="0" fontId="69" fillId="18" borderId="31" xfId="0" applyFont="1" applyFill="1" applyBorder="1" applyAlignment="1">
      <alignment horizontal="left" vertical="center" wrapText="1"/>
    </xf>
    <xf numFmtId="165" fontId="69" fillId="0" borderId="6" xfId="19" applyNumberFormat="1" applyFont="1" applyFill="1" applyBorder="1" applyAlignment="1">
      <alignment horizontal="center" vertical="center"/>
    </xf>
    <xf numFmtId="165" fontId="69" fillId="0" borderId="96" xfId="19" applyNumberFormat="1" applyFont="1" applyFill="1" applyBorder="1" applyAlignment="1">
      <alignment horizontal="center" vertical="center"/>
    </xf>
    <xf numFmtId="165" fontId="69" fillId="0" borderId="30" xfId="19" applyNumberFormat="1" applyFont="1" applyFill="1" applyBorder="1" applyAlignment="1">
      <alignment horizontal="center" vertical="center"/>
    </xf>
    <xf numFmtId="0" fontId="26" fillId="0" borderId="3" xfId="0" applyFont="1" applyFill="1" applyBorder="1" applyAlignment="1">
      <alignment horizontal="center" vertical="center"/>
    </xf>
    <xf numFmtId="0" fontId="71" fillId="0" borderId="27" xfId="0" applyFont="1" applyFill="1" applyBorder="1" applyAlignment="1">
      <alignment horizontal="left" vertical="top" wrapText="1"/>
    </xf>
    <xf numFmtId="0" fontId="47" fillId="0" borderId="27" xfId="0" applyFont="1" applyFill="1" applyBorder="1" applyAlignment="1">
      <alignment vertical="top" wrapText="1"/>
    </xf>
    <xf numFmtId="0" fontId="47" fillId="0" borderId="36" xfId="0" applyFont="1" applyFill="1" applyBorder="1" applyAlignment="1">
      <alignment vertical="top" wrapText="1"/>
    </xf>
    <xf numFmtId="0" fontId="71" fillId="0" borderId="36" xfId="0" applyFont="1" applyFill="1" applyBorder="1" applyAlignment="1">
      <alignment horizontal="center" vertical="center" wrapText="1"/>
    </xf>
    <xf numFmtId="0" fontId="26" fillId="0" borderId="36" xfId="0" quotePrefix="1" applyFont="1" applyFill="1" applyBorder="1" applyAlignment="1">
      <alignment horizontal="center" vertical="center" wrapText="1"/>
    </xf>
    <xf numFmtId="0" fontId="26" fillId="0" borderId="27" xfId="0" quotePrefix="1" applyFont="1" applyFill="1" applyBorder="1" applyAlignment="1">
      <alignment horizontal="center" vertical="center" wrapText="1"/>
    </xf>
    <xf numFmtId="9" fontId="26" fillId="0" borderId="49" xfId="34" applyFont="1" applyFill="1" applyBorder="1" applyAlignment="1">
      <alignment horizontal="center" vertical="center" wrapText="1"/>
    </xf>
    <xf numFmtId="0" fontId="26" fillId="0" borderId="7" xfId="0" applyFont="1" applyFill="1" applyBorder="1" applyAlignment="1"/>
    <xf numFmtId="165" fontId="26" fillId="0" borderId="15" xfId="19" applyNumberFormat="1" applyFont="1" applyFill="1" applyBorder="1" applyAlignment="1">
      <alignment horizontal="center" vertical="center"/>
    </xf>
    <xf numFmtId="165" fontId="26" fillId="0" borderId="98" xfId="19" applyNumberFormat="1" applyFont="1" applyFill="1" applyBorder="1" applyAlignment="1">
      <alignment horizontal="center" vertical="center"/>
    </xf>
    <xf numFmtId="165" fontId="26" fillId="0" borderId="16" xfId="19" applyNumberFormat="1" applyFont="1" applyFill="1" applyBorder="1" applyAlignment="1">
      <alignment horizontal="center" vertical="center"/>
    </xf>
    <xf numFmtId="0" fontId="26" fillId="0" borderId="0" xfId="0" applyFont="1" applyFill="1" applyBorder="1" applyAlignment="1"/>
    <xf numFmtId="0" fontId="26" fillId="13" borderId="44" xfId="0" applyFont="1" applyFill="1" applyBorder="1" applyAlignment="1">
      <alignment horizontal="left" vertical="center" wrapText="1"/>
    </xf>
    <xf numFmtId="0" fontId="46" fillId="18" borderId="27" xfId="0" applyFont="1" applyFill="1" applyBorder="1" applyAlignment="1">
      <alignment horizontal="center" vertical="center" wrapText="1"/>
    </xf>
    <xf numFmtId="0" fontId="26" fillId="17" borderId="27" xfId="0" applyFont="1" applyFill="1" applyBorder="1" applyAlignment="1">
      <alignment horizontal="left" vertical="center" wrapText="1"/>
    </xf>
    <xf numFmtId="0" fontId="26" fillId="19" borderId="16" xfId="0" applyFont="1" applyFill="1" applyBorder="1" applyAlignment="1">
      <alignment horizontal="left" vertical="center" wrapText="1"/>
    </xf>
    <xf numFmtId="0" fontId="26" fillId="0" borderId="44" xfId="0" applyFont="1" applyFill="1" applyBorder="1" applyAlignment="1"/>
    <xf numFmtId="0" fontId="26" fillId="0" borderId="16" xfId="0" applyFont="1" applyFill="1" applyBorder="1" applyAlignment="1"/>
    <xf numFmtId="0" fontId="26" fillId="0" borderId="0" xfId="0" applyFont="1" applyFill="1"/>
    <xf numFmtId="0" fontId="27" fillId="0" borderId="6" xfId="0" applyFont="1" applyFill="1" applyBorder="1" applyAlignment="1">
      <alignment horizontal="left" vertical="top" wrapText="1"/>
    </xf>
    <xf numFmtId="0" fontId="26" fillId="0" borderId="6" xfId="0" applyFont="1" applyFill="1" applyBorder="1" applyAlignment="1">
      <alignment horizontal="left" vertical="top" wrapText="1"/>
    </xf>
    <xf numFmtId="0" fontId="26" fillId="0" borderId="6" xfId="0" applyFont="1" applyFill="1" applyBorder="1" applyAlignment="1"/>
    <xf numFmtId="0" fontId="27" fillId="0" borderId="6" xfId="0" applyFont="1" applyFill="1" applyBorder="1" applyAlignment="1">
      <alignment horizontal="center" vertical="center" wrapText="1"/>
    </xf>
    <xf numFmtId="0" fontId="26" fillId="0" borderId="6" xfId="0" quotePrefix="1" applyFont="1" applyFill="1" applyBorder="1" applyAlignment="1">
      <alignment horizontal="center" vertical="center" wrapText="1"/>
    </xf>
    <xf numFmtId="0" fontId="26" fillId="0" borderId="6" xfId="0" applyFont="1" applyFill="1" applyBorder="1" applyAlignment="1">
      <alignment horizontal="center" vertical="center" wrapText="1"/>
    </xf>
    <xf numFmtId="9" fontId="26" fillId="0" borderId="12" xfId="34" applyFont="1" applyFill="1" applyBorder="1" applyAlignment="1">
      <alignment horizontal="center" vertical="center" wrapText="1"/>
    </xf>
    <xf numFmtId="0" fontId="26" fillId="0" borderId="8" xfId="0" applyFont="1" applyFill="1" applyBorder="1" applyAlignment="1"/>
    <xf numFmtId="165" fontId="26" fillId="0" borderId="30" xfId="19" applyNumberFormat="1" applyFont="1" applyFill="1" applyBorder="1" applyAlignment="1">
      <alignment horizontal="center" vertical="center"/>
    </xf>
    <xf numFmtId="165" fontId="26" fillId="0" borderId="6" xfId="19" applyNumberFormat="1" applyFont="1" applyFill="1" applyBorder="1" applyAlignment="1">
      <alignment horizontal="center" vertical="center"/>
    </xf>
    <xf numFmtId="165" fontId="26" fillId="0" borderId="96" xfId="19" applyNumberFormat="1" applyFont="1" applyFill="1" applyBorder="1" applyAlignment="1">
      <alignment horizontal="center" vertical="center"/>
    </xf>
    <xf numFmtId="0" fontId="26" fillId="0" borderId="94" xfId="0" applyFont="1" applyFill="1" applyBorder="1" applyAlignment="1"/>
    <xf numFmtId="0" fontId="26" fillId="13" borderId="17" xfId="0" applyFont="1" applyFill="1" applyBorder="1" applyAlignment="1">
      <alignment horizontal="left" vertical="center" wrapText="1"/>
    </xf>
    <xf numFmtId="0" fontId="26" fillId="18" borderId="6" xfId="0" applyFont="1" applyFill="1" applyBorder="1" applyAlignment="1">
      <alignment horizontal="left" vertical="center" wrapText="1"/>
    </xf>
    <xf numFmtId="0" fontId="26" fillId="17" borderId="6" xfId="0" applyFont="1" applyFill="1" applyBorder="1" applyAlignment="1">
      <alignment horizontal="left" vertical="center" wrapText="1"/>
    </xf>
    <xf numFmtId="0" fontId="26" fillId="19" borderId="18" xfId="0" applyFont="1" applyFill="1" applyBorder="1" applyAlignment="1">
      <alignment horizontal="left" vertical="center" wrapText="1"/>
    </xf>
    <xf numFmtId="0" fontId="26" fillId="0" borderId="17" xfId="0" applyFont="1" applyFill="1" applyBorder="1" applyAlignment="1"/>
    <xf numFmtId="0" fontId="26" fillId="0" borderId="18" xfId="0" applyFont="1" applyFill="1" applyBorder="1" applyAlignment="1"/>
    <xf numFmtId="0" fontId="27" fillId="0" borderId="6" xfId="0" applyFont="1" applyFill="1" applyBorder="1" applyAlignment="1">
      <alignment vertical="top" wrapText="1"/>
    </xf>
    <xf numFmtId="0" fontId="47" fillId="0" borderId="6" xfId="0" applyFont="1" applyFill="1" applyBorder="1" applyAlignment="1">
      <alignment vertical="top" wrapText="1"/>
    </xf>
    <xf numFmtId="0" fontId="71" fillId="0" borderId="6" xfId="0" applyFont="1" applyFill="1" applyBorder="1" applyAlignment="1">
      <alignment horizontal="center" vertical="center" wrapText="1"/>
    </xf>
    <xf numFmtId="0" fontId="26" fillId="0" borderId="6" xfId="0" applyFont="1" applyFill="1" applyBorder="1" applyAlignment="1">
      <alignment horizontal="center" vertical="center"/>
    </xf>
    <xf numFmtId="0" fontId="47" fillId="0" borderId="19" xfId="0" applyFont="1" applyFill="1" applyBorder="1" applyAlignment="1">
      <alignment vertical="top" wrapText="1"/>
    </xf>
    <xf numFmtId="0" fontId="26" fillId="0" borderId="19" xfId="0" applyFont="1" applyFill="1" applyBorder="1" applyAlignment="1"/>
    <xf numFmtId="0" fontId="71" fillId="0" borderId="19" xfId="0" applyFont="1" applyFill="1" applyBorder="1" applyAlignment="1">
      <alignment horizontal="center" vertical="center" wrapText="1"/>
    </xf>
    <xf numFmtId="0" fontId="26" fillId="0" borderId="19" xfId="0" applyFont="1" applyFill="1" applyBorder="1" applyAlignment="1">
      <alignment horizontal="center" vertical="center"/>
    </xf>
    <xf numFmtId="0" fontId="26" fillId="13" borderId="41" xfId="0" applyFont="1" applyFill="1" applyBorder="1" applyAlignment="1">
      <alignment horizontal="left" vertical="center" wrapText="1"/>
    </xf>
    <xf numFmtId="0" fontId="26" fillId="18" borderId="19" xfId="0" applyFont="1" applyFill="1" applyBorder="1" applyAlignment="1">
      <alignment horizontal="left" vertical="center" wrapText="1"/>
    </xf>
    <xf numFmtId="0" fontId="26" fillId="17" borderId="19" xfId="0" applyFont="1" applyFill="1" applyBorder="1" applyAlignment="1">
      <alignment horizontal="left" vertical="center" wrapText="1"/>
    </xf>
    <xf numFmtId="0" fontId="26" fillId="19" borderId="34" xfId="0" applyFont="1" applyFill="1" applyBorder="1" applyAlignment="1">
      <alignment horizontal="left" vertical="center" wrapText="1"/>
    </xf>
    <xf numFmtId="0" fontId="26" fillId="0" borderId="41" xfId="0" applyFont="1" applyFill="1" applyBorder="1" applyAlignment="1"/>
    <xf numFmtId="0" fontId="26" fillId="0" borderId="34" xfId="0" applyFont="1" applyFill="1" applyBorder="1" applyAlignment="1"/>
    <xf numFmtId="0" fontId="26" fillId="0" borderId="31" xfId="0" applyFont="1" applyFill="1" applyBorder="1" applyAlignment="1">
      <alignment horizontal="center" vertical="center"/>
    </xf>
    <xf numFmtId="0" fontId="39" fillId="0" borderId="0" xfId="0" applyFont="1" applyFill="1" applyAlignment="1">
      <alignment vertical="center" textRotation="90" wrapText="1"/>
    </xf>
    <xf numFmtId="0" fontId="26" fillId="0" borderId="36" xfId="0" applyFont="1" applyFill="1" applyBorder="1" applyAlignment="1"/>
    <xf numFmtId="0" fontId="26" fillId="0" borderId="6" xfId="0" applyFont="1" applyFill="1" applyBorder="1" applyAlignment="1">
      <alignment vertical="top" wrapText="1"/>
    </xf>
    <xf numFmtId="43" fontId="18" fillId="0" borderId="6" xfId="88" applyFont="1" applyFill="1" applyBorder="1" applyAlignment="1">
      <alignment horizontal="right" vertical="center"/>
    </xf>
    <xf numFmtId="0" fontId="0" fillId="0" borderId="19" xfId="0" applyFont="1" applyFill="1" applyBorder="1" applyAlignment="1"/>
    <xf numFmtId="0" fontId="0" fillId="0" borderId="39" xfId="0" applyFont="1" applyFill="1" applyBorder="1" applyAlignment="1"/>
    <xf numFmtId="0" fontId="36" fillId="0" borderId="27" xfId="0" applyFont="1" applyFill="1" applyBorder="1" applyAlignment="1">
      <alignment vertical="center" wrapText="1"/>
    </xf>
    <xf numFmtId="165" fontId="26" fillId="0" borderId="23" xfId="1" applyNumberFormat="1" applyFont="1" applyFill="1" applyBorder="1"/>
    <xf numFmtId="0" fontId="26" fillId="0" borderId="6" xfId="86" applyFont="1" applyFill="1" applyBorder="1" applyAlignment="1">
      <alignment vertical="center"/>
    </xf>
    <xf numFmtId="9" fontId="26" fillId="0" borderId="13" xfId="34" applyFont="1" applyFill="1" applyBorder="1" applyAlignment="1">
      <alignment horizontal="center" vertical="center" wrapText="1"/>
    </xf>
    <xf numFmtId="0" fontId="26" fillId="0" borderId="0" xfId="0" applyFont="1" applyAlignment="1"/>
    <xf numFmtId="43" fontId="26" fillId="0" borderId="6" xfId="88" applyFont="1" applyFill="1" applyBorder="1" applyAlignment="1">
      <alignment horizontal="right"/>
    </xf>
    <xf numFmtId="165" fontId="26" fillId="0" borderId="2" xfId="1" applyNumberFormat="1" applyFont="1" applyBorder="1" applyAlignment="1"/>
    <xf numFmtId="0" fontId="26" fillId="0" borderId="0" xfId="0" applyFont="1" applyFill="1" applyAlignment="1"/>
    <xf numFmtId="0" fontId="26" fillId="0" borderId="6" xfId="86" applyFont="1" applyFill="1" applyBorder="1" applyAlignment="1">
      <alignment vertical="center" wrapText="1"/>
    </xf>
    <xf numFmtId="0" fontId="26" fillId="0" borderId="14" xfId="0" applyFont="1" applyBorder="1" applyAlignment="1">
      <alignment horizontal="center" vertical="center"/>
    </xf>
    <xf numFmtId="0" fontId="26" fillId="0" borderId="14" xfId="0" applyFont="1" applyFill="1" applyBorder="1" applyAlignment="1"/>
    <xf numFmtId="0" fontId="0" fillId="0" borderId="14" xfId="0" applyFont="1" applyFill="1" applyBorder="1" applyAlignment="1"/>
    <xf numFmtId="0" fontId="26" fillId="0" borderId="6" xfId="86" applyFont="1" applyFill="1" applyBorder="1" applyAlignment="1">
      <alignment vertical="top" wrapText="1"/>
    </xf>
    <xf numFmtId="0" fontId="26" fillId="0" borderId="6" xfId="86" applyFont="1" applyFill="1" applyBorder="1" applyAlignment="1">
      <alignment horizontal="left" vertical="top" wrapText="1"/>
    </xf>
    <xf numFmtId="0" fontId="18" fillId="0" borderId="27" xfId="86" applyFont="1" applyFill="1" applyBorder="1" applyAlignment="1">
      <alignment vertical="top" wrapText="1"/>
    </xf>
    <xf numFmtId="43" fontId="18" fillId="0" borderId="27" xfId="88" applyFont="1" applyFill="1" applyBorder="1" applyAlignment="1">
      <alignment horizontal="right"/>
    </xf>
    <xf numFmtId="0" fontId="29" fillId="0" borderId="27" xfId="0" applyFont="1" applyFill="1" applyBorder="1" applyAlignment="1">
      <alignment wrapText="1"/>
    </xf>
    <xf numFmtId="0" fontId="28" fillId="0" borderId="31" xfId="0" applyFont="1" applyFill="1" applyBorder="1" applyAlignment="1">
      <alignment horizontal="left" vertical="center" wrapText="1"/>
    </xf>
    <xf numFmtId="0" fontId="18" fillId="0" borderId="38" xfId="86" applyFont="1" applyFill="1" applyBorder="1" applyAlignment="1">
      <alignment vertical="center" wrapText="1"/>
    </xf>
    <xf numFmtId="0" fontId="39" fillId="5" borderId="0" xfId="0" applyFont="1" applyFill="1" applyAlignment="1">
      <alignment vertical="center" textRotation="90" wrapText="1"/>
    </xf>
    <xf numFmtId="0" fontId="36" fillId="5" borderId="19" xfId="0" applyFont="1" applyFill="1" applyBorder="1" applyAlignment="1">
      <alignment horizontal="left" wrapText="1"/>
    </xf>
    <xf numFmtId="0" fontId="36" fillId="5" borderId="19" xfId="0" applyFont="1" applyFill="1" applyBorder="1" applyAlignment="1">
      <alignment horizontal="center" wrapText="1"/>
    </xf>
    <xf numFmtId="0" fontId="0" fillId="5" borderId="19" xfId="0" applyFont="1" applyFill="1" applyBorder="1" applyAlignment="1">
      <alignment horizontal="center" wrapText="1"/>
    </xf>
    <xf numFmtId="0" fontId="0" fillId="5" borderId="19" xfId="0" applyFont="1" applyFill="1" applyBorder="1" applyAlignment="1">
      <alignment horizontal="center"/>
    </xf>
    <xf numFmtId="0" fontId="29" fillId="5" borderId="6" xfId="0" applyFont="1" applyFill="1" applyBorder="1" applyAlignment="1">
      <alignment horizontal="left" vertical="center" wrapText="1"/>
    </xf>
    <xf numFmtId="9" fontId="18" fillId="5" borderId="13" xfId="34" applyFont="1" applyFill="1" applyBorder="1" applyAlignment="1">
      <alignment horizontal="center" vertical="center" wrapText="1"/>
    </xf>
    <xf numFmtId="165" fontId="0" fillId="5" borderId="2" xfId="1" applyNumberFormat="1" applyFont="1" applyFill="1" applyBorder="1" applyAlignment="1"/>
    <xf numFmtId="0" fontId="39" fillId="12" borderId="0" xfId="0" applyFont="1" applyFill="1" applyAlignment="1">
      <alignment vertical="center" textRotation="90" wrapText="1"/>
    </xf>
    <xf numFmtId="0" fontId="10" fillId="0" borderId="31" xfId="0" applyFont="1" applyFill="1" applyBorder="1" applyAlignment="1">
      <alignment wrapText="1"/>
    </xf>
    <xf numFmtId="0" fontId="0" fillId="0" borderId="31" xfId="0" applyFont="1" applyFill="1" applyBorder="1" applyAlignment="1"/>
    <xf numFmtId="0" fontId="0" fillId="0" borderId="26" xfId="0" applyFont="1" applyFill="1" applyBorder="1" applyAlignment="1"/>
    <xf numFmtId="9" fontId="10" fillId="0" borderId="0" xfId="0" applyNumberFormat="1" applyFont="1" applyFill="1" applyBorder="1" applyAlignment="1">
      <alignment horizontal="center" vertical="center"/>
    </xf>
    <xf numFmtId="0" fontId="69" fillId="0" borderId="27" xfId="0" applyFont="1" applyFill="1" applyBorder="1" applyAlignment="1">
      <alignment horizontal="center" vertical="center" wrapText="1"/>
    </xf>
    <xf numFmtId="43" fontId="39" fillId="0" borderId="18" xfId="1" applyFont="1" applyFill="1" applyBorder="1" applyAlignment="1"/>
    <xf numFmtId="0" fontId="39" fillId="0" borderId="11" xfId="0" applyFont="1" applyFill="1" applyBorder="1" applyAlignment="1"/>
    <xf numFmtId="0" fontId="39" fillId="0" borderId="41" xfId="0" applyFont="1" applyFill="1" applyBorder="1" applyAlignment="1">
      <alignment horizontal="center" vertical="center"/>
    </xf>
    <xf numFmtId="43" fontId="39" fillId="0" borderId="2" xfId="1" applyFont="1" applyFill="1" applyBorder="1" applyAlignment="1"/>
    <xf numFmtId="43" fontId="39" fillId="0" borderId="13" xfId="1" applyFont="1" applyFill="1" applyBorder="1" applyAlignment="1"/>
    <xf numFmtId="0" fontId="39" fillId="0" borderId="22" xfId="0" applyFont="1" applyFill="1" applyBorder="1" applyAlignment="1"/>
    <xf numFmtId="0" fontId="39" fillId="0" borderId="42" xfId="0" applyFont="1" applyFill="1" applyBorder="1" applyAlignment="1">
      <alignment horizontal="center" vertical="center"/>
    </xf>
    <xf numFmtId="9" fontId="22" fillId="0" borderId="27" xfId="92" applyFont="1" applyFill="1" applyBorder="1" applyAlignment="1">
      <alignment horizontal="center" vertical="center" wrapText="1"/>
    </xf>
    <xf numFmtId="43" fontId="39" fillId="0" borderId="20" xfId="1" applyFont="1" applyFill="1" applyBorder="1" applyAlignment="1"/>
    <xf numFmtId="43" fontId="39" fillId="0" borderId="12" xfId="1" applyFont="1" applyFill="1" applyBorder="1" applyAlignment="1"/>
    <xf numFmtId="43" fontId="39" fillId="0" borderId="43" xfId="1" applyFont="1" applyFill="1" applyBorder="1" applyAlignment="1"/>
    <xf numFmtId="9" fontId="18" fillId="0" borderId="31" xfId="92" applyFont="1" applyFill="1" applyBorder="1" applyAlignment="1">
      <alignment horizontal="center" vertical="center" wrapText="1"/>
    </xf>
    <xf numFmtId="0" fontId="53" fillId="0" borderId="27" xfId="66" applyFont="1" applyFill="1" applyBorder="1" applyAlignment="1">
      <alignment horizontal="left" vertical="center" wrapText="1"/>
    </xf>
    <xf numFmtId="43" fontId="10" fillId="0" borderId="43" xfId="1" applyFont="1" applyFill="1" applyBorder="1" applyAlignment="1"/>
    <xf numFmtId="3" fontId="10" fillId="0" borderId="19" xfId="45" applyNumberFormat="1" applyFont="1" applyFill="1" applyBorder="1" applyAlignment="1">
      <alignment horizontal="center" vertical="center"/>
    </xf>
    <xf numFmtId="3" fontId="20" fillId="0" borderId="27" xfId="45" applyNumberFormat="1" applyFont="1" applyFill="1" applyBorder="1" applyAlignment="1">
      <alignment horizontal="center" vertical="center"/>
    </xf>
    <xf numFmtId="3" fontId="20" fillId="0" borderId="38" xfId="45" applyNumberFormat="1" applyFont="1" applyFill="1" applyBorder="1" applyAlignment="1">
      <alignment horizontal="center" vertical="center"/>
    </xf>
    <xf numFmtId="3" fontId="20" fillId="0" borderId="25" xfId="45" applyNumberFormat="1" applyFont="1" applyFill="1" applyBorder="1"/>
    <xf numFmtId="43" fontId="0" fillId="0" borderId="26" xfId="1" applyFont="1" applyFill="1" applyBorder="1" applyAlignment="1"/>
    <xf numFmtId="43" fontId="0" fillId="0" borderId="97" xfId="1" applyFont="1" applyBorder="1" applyAlignment="1"/>
    <xf numFmtId="0" fontId="20" fillId="0" borderId="27" xfId="45" applyFont="1" applyFill="1" applyBorder="1" applyAlignment="1">
      <alignment vertical="top" wrapText="1"/>
    </xf>
    <xf numFmtId="0" fontId="36" fillId="0" borderId="18" xfId="0" applyFont="1" applyBorder="1" applyAlignment="1"/>
    <xf numFmtId="0" fontId="36" fillId="0" borderId="18" xfId="0" applyFont="1" applyFill="1" applyBorder="1" applyAlignment="1"/>
    <xf numFmtId="0" fontId="36" fillId="0" borderId="99" xfId="0" applyFont="1" applyBorder="1" applyAlignment="1"/>
    <xf numFmtId="0" fontId="10" fillId="0" borderId="43" xfId="0" applyFont="1" applyFill="1" applyBorder="1" applyAlignment="1">
      <alignment wrapText="1"/>
    </xf>
    <xf numFmtId="0" fontId="18" fillId="0" borderId="13" xfId="45" applyFont="1" applyFill="1" applyBorder="1" applyAlignment="1">
      <alignment vertical="top" wrapText="1"/>
    </xf>
    <xf numFmtId="0" fontId="18" fillId="0" borderId="93" xfId="45" applyFont="1" applyFill="1" applyBorder="1" applyAlignment="1">
      <alignment vertical="top" wrapText="1"/>
    </xf>
    <xf numFmtId="0" fontId="39" fillId="0" borderId="57" xfId="0" applyFont="1" applyFill="1" applyBorder="1" applyAlignment="1"/>
    <xf numFmtId="0" fontId="39" fillId="0" borderId="25" xfId="0" applyFont="1" applyFill="1" applyBorder="1" applyAlignment="1">
      <alignment horizontal="center" vertical="center"/>
    </xf>
    <xf numFmtId="9" fontId="22" fillId="0" borderId="31" xfId="92" applyFont="1" applyFill="1" applyBorder="1" applyAlignment="1">
      <alignment horizontal="center" vertical="center" wrapText="1"/>
    </xf>
    <xf numFmtId="0" fontId="39" fillId="0" borderId="1" xfId="0" applyFont="1" applyFill="1" applyBorder="1" applyAlignment="1"/>
    <xf numFmtId="43" fontId="39" fillId="0" borderId="54" xfId="1" applyFont="1" applyFill="1" applyBorder="1" applyAlignment="1"/>
    <xf numFmtId="43" fontId="39" fillId="0" borderId="57" xfId="1" applyFont="1" applyFill="1" applyBorder="1" applyAlignment="1"/>
    <xf numFmtId="43" fontId="39" fillId="0" borderId="26" xfId="1" applyFont="1" applyFill="1" applyBorder="1" applyAlignment="1"/>
    <xf numFmtId="43" fontId="0" fillId="0" borderId="1" xfId="0" applyNumberFormat="1" applyFont="1" applyFill="1" applyBorder="1" applyAlignment="1"/>
    <xf numFmtId="0" fontId="0" fillId="0" borderId="1" xfId="0" applyFont="1" applyFill="1" applyBorder="1" applyAlignment="1"/>
    <xf numFmtId="0" fontId="69" fillId="5" borderId="6" xfId="0" applyFont="1" applyFill="1" applyBorder="1" applyAlignment="1">
      <alignment horizontal="center" vertical="center" wrapText="1"/>
    </xf>
    <xf numFmtId="0" fontId="69" fillId="5" borderId="6" xfId="0" quotePrefix="1" applyFont="1" applyFill="1" applyBorder="1" applyAlignment="1">
      <alignment horizontal="center" vertical="center" wrapText="1"/>
    </xf>
    <xf numFmtId="0" fontId="69" fillId="12" borderId="6" xfId="0" applyFont="1" applyFill="1" applyBorder="1" applyAlignment="1">
      <alignment horizontal="center" vertical="center" wrapText="1"/>
    </xf>
    <xf numFmtId="0" fontId="69" fillId="12" borderId="6" xfId="0" quotePrefix="1" applyFont="1" applyFill="1" applyBorder="1" applyAlignment="1">
      <alignment horizontal="center" vertical="center" wrapText="1"/>
    </xf>
    <xf numFmtId="43" fontId="19" fillId="0" borderId="44" xfId="1" applyFont="1" applyBorder="1" applyAlignment="1"/>
    <xf numFmtId="43" fontId="19" fillId="0" borderId="27" xfId="1" applyFont="1" applyBorder="1" applyAlignment="1"/>
    <xf numFmtId="43" fontId="19" fillId="0" borderId="43" xfId="1" applyFont="1" applyBorder="1" applyAlignment="1"/>
    <xf numFmtId="0" fontId="19" fillId="0" borderId="43" xfId="0" applyFont="1" applyBorder="1" applyAlignment="1"/>
    <xf numFmtId="0" fontId="19" fillId="0" borderId="1" xfId="0" applyFont="1" applyBorder="1" applyAlignment="1"/>
    <xf numFmtId="43" fontId="19" fillId="0" borderId="25" xfId="1" applyFont="1" applyBorder="1" applyAlignment="1"/>
    <xf numFmtId="43" fontId="19" fillId="0" borderId="31" xfId="1" applyFont="1" applyBorder="1" applyAlignment="1"/>
    <xf numFmtId="43" fontId="19" fillId="0" borderId="26" xfId="1" applyFont="1" applyBorder="1" applyAlignment="1"/>
    <xf numFmtId="0" fontId="19" fillId="0" borderId="26" xfId="0" applyFont="1" applyBorder="1" applyAlignment="1"/>
    <xf numFmtId="0" fontId="0" fillId="5" borderId="57" xfId="0" applyFont="1" applyFill="1" applyBorder="1" applyAlignment="1"/>
    <xf numFmtId="0" fontId="0" fillId="5" borderId="25" xfId="0" applyFont="1" applyFill="1" applyBorder="1" applyAlignment="1">
      <alignment horizontal="center" vertical="center"/>
    </xf>
    <xf numFmtId="0" fontId="0" fillId="5" borderId="0" xfId="0" applyFont="1" applyFill="1" applyBorder="1" applyAlignment="1"/>
    <xf numFmtId="0" fontId="0" fillId="0" borderId="14" xfId="0" applyFont="1" applyFill="1" applyBorder="1" applyAlignment="1">
      <alignment horizontal="center" vertical="center" wrapText="1"/>
    </xf>
    <xf numFmtId="0" fontId="36" fillId="0" borderId="6" xfId="0" applyFont="1" applyFill="1" applyBorder="1" applyAlignment="1"/>
    <xf numFmtId="0" fontId="36" fillId="0" borderId="6" xfId="0" applyFont="1" applyBorder="1" applyAlignment="1">
      <alignment wrapText="1"/>
    </xf>
    <xf numFmtId="9" fontId="0" fillId="0" borderId="6" xfId="0" applyNumberFormat="1" applyFont="1" applyBorder="1" applyAlignment="1">
      <alignment vertical="center" wrapText="1"/>
    </xf>
    <xf numFmtId="0" fontId="0" fillId="0" borderId="6" xfId="0" applyFont="1" applyBorder="1" applyAlignment="1">
      <alignment vertical="center" wrapText="1"/>
    </xf>
    <xf numFmtId="0" fontId="36" fillId="0" borderId="6" xfId="0" applyFont="1" applyFill="1" applyBorder="1" applyAlignment="1">
      <alignment wrapText="1"/>
    </xf>
    <xf numFmtId="43" fontId="10" fillId="0" borderId="6" xfId="1" applyFont="1" applyFill="1" applyBorder="1"/>
    <xf numFmtId="4" fontId="0" fillId="0" borderId="18" xfId="0" applyNumberFormat="1" applyFont="1" applyFill="1" applyBorder="1" applyAlignment="1"/>
    <xf numFmtId="0" fontId="75" fillId="22" borderId="101" xfId="0" applyFont="1" applyFill="1" applyBorder="1"/>
    <xf numFmtId="0" fontId="0" fillId="22" borderId="20" xfId="0" applyFill="1" applyBorder="1"/>
    <xf numFmtId="0" fontId="0" fillId="22" borderId="0" xfId="0" applyFill="1"/>
    <xf numFmtId="0" fontId="0" fillId="21" borderId="102" xfId="0" applyFill="1" applyBorder="1" applyAlignment="1">
      <alignment horizontal="center" vertical="center"/>
    </xf>
    <xf numFmtId="166" fontId="0" fillId="21" borderId="103" xfId="0" applyNumberFormat="1" applyFill="1" applyBorder="1" applyAlignment="1">
      <alignment horizontal="center" vertical="center"/>
    </xf>
    <xf numFmtId="0" fontId="0" fillId="22" borderId="0" xfId="0" applyFill="1" applyBorder="1"/>
    <xf numFmtId="0" fontId="68" fillId="23" borderId="103" xfId="0" applyFont="1" applyFill="1" applyBorder="1" applyAlignment="1">
      <alignment horizontal="center" vertical="center"/>
    </xf>
    <xf numFmtId="49" fontId="77" fillId="22" borderId="104" xfId="0" applyNumberFormat="1" applyFont="1" applyFill="1" applyBorder="1" applyAlignment="1">
      <alignment vertical="center"/>
    </xf>
    <xf numFmtId="0" fontId="79" fillId="22" borderId="0" xfId="125" applyFont="1" applyFill="1" applyBorder="1" applyAlignment="1">
      <alignment vertical="center" wrapText="1"/>
    </xf>
    <xf numFmtId="0" fontId="79" fillId="22" borderId="106" xfId="125" applyFont="1" applyFill="1" applyBorder="1" applyAlignment="1">
      <alignment vertical="center" wrapText="1"/>
    </xf>
    <xf numFmtId="9" fontId="80" fillId="22" borderId="103" xfId="0" applyNumberFormat="1" applyFont="1" applyFill="1" applyBorder="1" applyAlignment="1">
      <alignment horizontal="center" vertical="center"/>
    </xf>
    <xf numFmtId="0" fontId="0" fillId="22" borderId="108" xfId="0" applyFill="1" applyBorder="1"/>
    <xf numFmtId="9" fontId="80" fillId="22" borderId="103" xfId="34" applyFont="1" applyFill="1" applyBorder="1" applyAlignment="1">
      <alignment horizontal="center" vertical="center"/>
    </xf>
    <xf numFmtId="9" fontId="80" fillId="22" borderId="110" xfId="34" applyFont="1" applyFill="1" applyBorder="1" applyAlignment="1">
      <alignment horizontal="center" vertical="center"/>
    </xf>
    <xf numFmtId="0" fontId="83" fillId="24" borderId="103" xfId="0" applyFont="1" applyFill="1" applyBorder="1" applyAlignment="1">
      <alignment horizontal="center" vertical="center"/>
    </xf>
    <xf numFmtId="0" fontId="83" fillId="5" borderId="103" xfId="0" applyFont="1" applyFill="1" applyBorder="1" applyAlignment="1">
      <alignment horizontal="center" vertical="center"/>
    </xf>
    <xf numFmtId="0" fontId="83" fillId="4" borderId="103" xfId="0" applyFont="1" applyFill="1" applyBorder="1" applyAlignment="1">
      <alignment horizontal="center" vertical="center"/>
    </xf>
    <xf numFmtId="49" fontId="0" fillId="22" borderId="0" xfId="0" applyNumberFormat="1" applyFill="1"/>
    <xf numFmtId="0" fontId="83" fillId="25" borderId="103" xfId="0" applyFont="1" applyFill="1" applyBorder="1" applyAlignment="1">
      <alignment horizontal="center" vertical="center"/>
    </xf>
    <xf numFmtId="0" fontId="83" fillId="26" borderId="103" xfId="0" applyFont="1" applyFill="1" applyBorder="1" applyAlignment="1">
      <alignment horizontal="center" vertical="center"/>
    </xf>
    <xf numFmtId="49" fontId="84" fillId="22" borderId="101" xfId="0" applyNumberFormat="1" applyFont="1" applyFill="1" applyBorder="1"/>
    <xf numFmtId="49" fontId="74" fillId="23" borderId="104" xfId="0" applyNumberFormat="1" applyFont="1" applyFill="1" applyBorder="1" applyAlignment="1">
      <alignment vertical="center"/>
    </xf>
    <xf numFmtId="0" fontId="68" fillId="23" borderId="103" xfId="0" applyFont="1" applyFill="1" applyBorder="1" applyAlignment="1">
      <alignment vertical="center"/>
    </xf>
    <xf numFmtId="0" fontId="76" fillId="20" borderId="6" xfId="0" applyFont="1" applyFill="1" applyBorder="1" applyAlignment="1">
      <alignment horizontal="center" vertical="center" wrapText="1"/>
    </xf>
    <xf numFmtId="9" fontId="10" fillId="0" borderId="14" xfId="0" applyNumberFormat="1" applyFont="1" applyFill="1" applyBorder="1" applyAlignment="1">
      <alignment horizontal="center" vertical="center"/>
    </xf>
    <xf numFmtId="1" fontId="79" fillId="22" borderId="112" xfId="125" applyNumberFormat="1" applyFont="1" applyFill="1" applyBorder="1" applyAlignment="1">
      <alignment vertical="center" wrapText="1"/>
    </xf>
    <xf numFmtId="1" fontId="77" fillId="22" borderId="112" xfId="125" applyNumberFormat="1" applyFont="1" applyFill="1" applyBorder="1" applyAlignment="1">
      <alignment vertical="center" wrapText="1"/>
    </xf>
    <xf numFmtId="0" fontId="77" fillId="22" borderId="109" xfId="125" applyFont="1" applyFill="1" applyBorder="1" applyAlignment="1">
      <alignment vertical="center" wrapText="1"/>
    </xf>
    <xf numFmtId="0" fontId="81" fillId="22" borderId="2" xfId="0" applyFont="1" applyFill="1" applyBorder="1" applyAlignment="1">
      <alignment horizontal="center" vertical="center"/>
    </xf>
    <xf numFmtId="49" fontId="77" fillId="22" borderId="114" xfId="0" applyNumberFormat="1" applyFont="1" applyFill="1" applyBorder="1" applyAlignment="1">
      <alignment vertical="center"/>
    </xf>
    <xf numFmtId="0" fontId="82" fillId="22" borderId="111" xfId="0" applyFont="1" applyFill="1" applyBorder="1" applyAlignment="1">
      <alignment horizontal="center" vertical="center"/>
    </xf>
    <xf numFmtId="0" fontId="79" fillId="22" borderId="115" xfId="125" applyFont="1" applyFill="1" applyBorder="1" applyAlignment="1">
      <alignment vertical="center" wrapText="1"/>
    </xf>
    <xf numFmtId="9" fontId="80" fillId="22" borderId="116" xfId="34" applyFont="1" applyFill="1" applyBorder="1" applyAlignment="1">
      <alignment horizontal="center" vertical="center"/>
    </xf>
    <xf numFmtId="0" fontId="79" fillId="22" borderId="117" xfId="125" applyFont="1" applyFill="1" applyBorder="1" applyAlignment="1">
      <alignment vertical="center" wrapText="1"/>
    </xf>
    <xf numFmtId="3" fontId="20" fillId="0" borderId="14" xfId="45" applyNumberFormat="1" applyFont="1" applyFill="1" applyBorder="1"/>
    <xf numFmtId="3" fontId="20" fillId="0" borderId="13" xfId="0" applyNumberFormat="1" applyFont="1" applyFill="1" applyBorder="1" applyAlignment="1">
      <alignment vertical="top" wrapText="1"/>
    </xf>
    <xf numFmtId="3" fontId="10" fillId="0" borderId="17" xfId="45" applyNumberFormat="1" applyFont="1" applyFill="1" applyBorder="1"/>
    <xf numFmtId="0" fontId="20" fillId="0" borderId="19" xfId="0" applyFont="1" applyFill="1" applyBorder="1" applyAlignment="1">
      <alignment horizontal="center" vertical="center"/>
    </xf>
    <xf numFmtId="0" fontId="18" fillId="0" borderId="27" xfId="45"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45" xfId="0" applyFont="1" applyFill="1" applyBorder="1" applyAlignment="1">
      <alignment horizontal="center" vertical="center" wrapText="1"/>
    </xf>
    <xf numFmtId="0" fontId="22" fillId="0" borderId="19" xfId="0" applyFont="1" applyFill="1" applyBorder="1" applyAlignment="1">
      <alignment horizontal="center" vertical="center" wrapText="1"/>
    </xf>
    <xf numFmtId="0" fontId="0" fillId="0" borderId="54" xfId="0" applyFont="1" applyBorder="1" applyAlignment="1"/>
    <xf numFmtId="0" fontId="36" fillId="0" borderId="6" xfId="0" applyFont="1" applyFill="1" applyBorder="1" applyAlignment="1">
      <alignment horizontal="center" vertical="center" wrapText="1"/>
    </xf>
    <xf numFmtId="0" fontId="0" fillId="0" borderId="39" xfId="0" applyFont="1" applyFill="1" applyBorder="1" applyAlignment="1">
      <alignment horizontal="center"/>
    </xf>
    <xf numFmtId="0" fontId="26" fillId="0" borderId="39" xfId="0" applyFont="1" applyFill="1" applyBorder="1" applyAlignment="1">
      <alignment horizontal="center"/>
    </xf>
    <xf numFmtId="0" fontId="18" fillId="0" borderId="31" xfId="86" applyFont="1" applyFill="1" applyBorder="1" applyAlignment="1">
      <alignment vertical="top" wrapText="1"/>
    </xf>
    <xf numFmtId="0" fontId="0" fillId="0" borderId="44" xfId="0" applyFont="1" applyBorder="1" applyAlignment="1">
      <alignment horizontal="center"/>
    </xf>
    <xf numFmtId="0" fontId="18" fillId="0" borderId="57" xfId="86" applyFont="1" applyFill="1" applyBorder="1" applyAlignment="1">
      <alignment vertical="top" wrapText="1"/>
    </xf>
    <xf numFmtId="43" fontId="18" fillId="0" borderId="14" xfId="88" applyFont="1" applyFill="1" applyBorder="1" applyAlignment="1">
      <alignment horizontal="right"/>
    </xf>
    <xf numFmtId="0" fontId="18" fillId="0" borderId="12" xfId="86" applyFont="1" applyFill="1" applyBorder="1" applyAlignment="1">
      <alignment vertical="top" wrapText="1"/>
    </xf>
    <xf numFmtId="0" fontId="29" fillId="0" borderId="57" xfId="0" applyFont="1" applyFill="1" applyBorder="1" applyAlignment="1">
      <alignment wrapText="1"/>
    </xf>
    <xf numFmtId="0" fontId="29" fillId="0" borderId="12" xfId="0" applyFont="1" applyFill="1" applyBorder="1" applyAlignment="1">
      <alignment wrapText="1"/>
    </xf>
    <xf numFmtId="0" fontId="18" fillId="0" borderId="13" xfId="86" applyFont="1" applyFill="1" applyBorder="1" applyAlignment="1">
      <alignment vertical="top" wrapText="1"/>
    </xf>
    <xf numFmtId="0" fontId="19" fillId="27" borderId="6" xfId="0" applyFont="1" applyFill="1" applyBorder="1" applyAlignment="1">
      <alignment horizontal="center" vertical="center" wrapText="1"/>
    </xf>
    <xf numFmtId="0" fontId="19" fillId="27" borderId="6" xfId="0" applyFont="1" applyFill="1" applyBorder="1" applyAlignment="1">
      <alignment horizontal="center" vertical="center"/>
    </xf>
    <xf numFmtId="0" fontId="29" fillId="0" borderId="27" xfId="0" applyFont="1" applyFill="1" applyBorder="1" applyAlignment="1">
      <alignment horizontal="left" vertical="center" wrapText="1"/>
    </xf>
    <xf numFmtId="0" fontId="18" fillId="0" borderId="36" xfId="86" applyFont="1" applyFill="1" applyBorder="1" applyAlignment="1">
      <alignment horizontal="left" vertical="top" wrapText="1"/>
    </xf>
    <xf numFmtId="0" fontId="18" fillId="0" borderId="31" xfId="86" applyFont="1" applyFill="1" applyBorder="1" applyAlignment="1">
      <alignment horizontal="left" vertical="top" wrapText="1"/>
    </xf>
    <xf numFmtId="0" fontId="0" fillId="0" borderId="97" xfId="0" applyFont="1" applyBorder="1" applyAlignment="1"/>
    <xf numFmtId="0" fontId="69" fillId="0" borderId="27" xfId="0" applyFont="1" applyFill="1" applyBorder="1" applyAlignment="1">
      <alignment horizontal="center" vertical="center" wrapText="1"/>
    </xf>
    <xf numFmtId="0" fontId="0" fillId="0" borderId="17" xfId="0" applyFont="1" applyBorder="1" applyAlignment="1">
      <alignment wrapText="1"/>
    </xf>
    <xf numFmtId="0" fontId="0" fillId="5" borderId="17" xfId="0" applyFont="1" applyFill="1" applyBorder="1" applyAlignment="1">
      <alignment wrapText="1"/>
    </xf>
    <xf numFmtId="0" fontId="19" fillId="0" borderId="17" xfId="0" applyFont="1" applyBorder="1" applyAlignment="1">
      <alignment wrapText="1"/>
    </xf>
    <xf numFmtId="0" fontId="0" fillId="12" borderId="17" xfId="0" applyFont="1" applyFill="1" applyBorder="1" applyAlignment="1">
      <alignment wrapText="1"/>
    </xf>
    <xf numFmtId="0" fontId="0" fillId="12" borderId="6" xfId="0" applyFont="1" applyFill="1" applyBorder="1" applyAlignment="1">
      <alignment wrapText="1"/>
    </xf>
    <xf numFmtId="0" fontId="0" fillId="0" borderId="25" xfId="0" applyFont="1" applyBorder="1" applyAlignment="1">
      <alignment wrapText="1"/>
    </xf>
    <xf numFmtId="0" fontId="0" fillId="0" borderId="44" xfId="0" applyFont="1" applyBorder="1" applyAlignment="1">
      <alignment wrapText="1"/>
    </xf>
    <xf numFmtId="0" fontId="0" fillId="0" borderId="4" xfId="0" applyFont="1" applyBorder="1" applyAlignment="1">
      <alignment horizontal="center" vertical="center"/>
    </xf>
    <xf numFmtId="0" fontId="10" fillId="0" borderId="12" xfId="0" applyFont="1" applyFill="1" applyBorder="1" applyAlignment="1">
      <alignment wrapText="1"/>
    </xf>
    <xf numFmtId="4" fontId="0" fillId="0" borderId="45" xfId="0" applyNumberFormat="1" applyFont="1" applyBorder="1" applyAlignment="1"/>
    <xf numFmtId="0" fontId="0" fillId="0" borderId="17" xfId="0" applyFont="1" applyBorder="1" applyAlignment="1">
      <alignment vertical="top"/>
    </xf>
    <xf numFmtId="0" fontId="0" fillId="0" borderId="17" xfId="0" applyFont="1" applyBorder="1" applyAlignment="1">
      <alignment horizontal="left" vertical="top" wrapText="1"/>
    </xf>
    <xf numFmtId="0" fontId="0" fillId="0" borderId="17" xfId="0" applyFont="1" applyBorder="1" applyAlignment="1">
      <alignment vertical="top" wrapText="1"/>
    </xf>
    <xf numFmtId="0" fontId="0" fillId="0" borderId="15" xfId="0" applyFont="1" applyBorder="1" applyAlignment="1">
      <alignment wrapText="1"/>
    </xf>
    <xf numFmtId="0" fontId="0" fillId="0" borderId="18" xfId="0" applyFont="1" applyBorder="1" applyAlignment="1">
      <alignment wrapText="1"/>
    </xf>
    <xf numFmtId="0" fontId="0" fillId="0" borderId="0" xfId="0" applyFont="1" applyAlignment="1">
      <alignment wrapText="1"/>
    </xf>
    <xf numFmtId="0" fontId="10" fillId="0" borderId="17" xfId="0" applyFont="1" applyBorder="1" applyAlignment="1">
      <alignment wrapText="1"/>
    </xf>
    <xf numFmtId="0" fontId="10" fillId="0" borderId="6" xfId="0" applyFont="1" applyBorder="1" applyAlignment="1">
      <alignment wrapText="1"/>
    </xf>
    <xf numFmtId="9" fontId="81" fillId="22" borderId="107" xfId="0" applyNumberFormat="1" applyFont="1" applyFill="1" applyBorder="1" applyAlignment="1">
      <alignment horizontal="center" vertical="center"/>
    </xf>
    <xf numFmtId="9" fontId="81" fillId="22" borderId="105" xfId="0" applyNumberFormat="1" applyFont="1" applyFill="1" applyBorder="1" applyAlignment="1">
      <alignment horizontal="center" vertical="center"/>
    </xf>
    <xf numFmtId="0" fontId="81" fillId="22" borderId="105" xfId="0" applyFont="1" applyFill="1" applyBorder="1" applyAlignment="1">
      <alignment horizontal="center" vertical="center"/>
    </xf>
    <xf numFmtId="0" fontId="81" fillId="22" borderId="113" xfId="0" applyFont="1" applyFill="1" applyBorder="1" applyAlignment="1">
      <alignment horizontal="center" vertical="center"/>
    </xf>
    <xf numFmtId="0" fontId="70" fillId="16" borderId="55" xfId="0" applyFont="1" applyFill="1" applyBorder="1" applyAlignment="1">
      <alignment horizontal="center" vertical="center" textRotation="90" wrapText="1"/>
    </xf>
    <xf numFmtId="0" fontId="70" fillId="16" borderId="42" xfId="0" applyFont="1" applyFill="1" applyBorder="1" applyAlignment="1">
      <alignment horizontal="center" vertical="center" textRotation="90" wrapText="1"/>
    </xf>
    <xf numFmtId="0" fontId="26" fillId="0" borderId="5" xfId="0" applyFont="1" applyFill="1" applyBorder="1" applyAlignment="1">
      <alignment horizontal="center" vertical="center" textRotation="90"/>
    </xf>
    <xf numFmtId="0" fontId="39" fillId="0" borderId="46" xfId="0" applyFont="1" applyFill="1" applyBorder="1" applyAlignment="1">
      <alignment horizontal="center" vertical="center" textRotation="90" wrapText="1"/>
    </xf>
    <xf numFmtId="0" fontId="36" fillId="0" borderId="19" xfId="0" applyFont="1" applyFill="1" applyBorder="1" applyAlignment="1">
      <alignment horizontal="center" vertical="center" wrapText="1"/>
    </xf>
    <xf numFmtId="0" fontId="36" fillId="0" borderId="39" xfId="0" applyFont="1" applyFill="1" applyBorder="1" applyAlignment="1">
      <alignment horizontal="center" vertical="center" wrapText="1"/>
    </xf>
    <xf numFmtId="0" fontId="36" fillId="0" borderId="27" xfId="0" applyFont="1" applyFill="1" applyBorder="1" applyAlignment="1">
      <alignment horizontal="center" vertical="center" wrapText="1"/>
    </xf>
    <xf numFmtId="0" fontId="36" fillId="0" borderId="6" xfId="0" applyFont="1" applyFill="1" applyBorder="1" applyAlignment="1">
      <alignment horizontal="center" vertical="center" wrapText="1"/>
    </xf>
    <xf numFmtId="0" fontId="0" fillId="0" borderId="19" xfId="0" applyFont="1" applyFill="1" applyBorder="1" applyAlignment="1">
      <alignment horizontal="center" wrapText="1"/>
    </xf>
    <xf numFmtId="0" fontId="0" fillId="0" borderId="39" xfId="0" applyFont="1" applyFill="1" applyBorder="1" applyAlignment="1">
      <alignment horizontal="center" wrapText="1"/>
    </xf>
    <xf numFmtId="0" fontId="0" fillId="0" borderId="27" xfId="0" applyFont="1" applyFill="1" applyBorder="1" applyAlignment="1">
      <alignment horizontal="center" wrapText="1"/>
    </xf>
    <xf numFmtId="0" fontId="47" fillId="0" borderId="39" xfId="0" applyFont="1" applyFill="1" applyBorder="1" applyAlignment="1">
      <alignment horizontal="center" vertical="center" wrapText="1"/>
    </xf>
    <xf numFmtId="0" fontId="26" fillId="0" borderId="39" xfId="0" applyFont="1" applyFill="1" applyBorder="1" applyAlignment="1">
      <alignment horizontal="center"/>
    </xf>
    <xf numFmtId="0" fontId="47" fillId="0" borderId="6" xfId="0" applyFont="1" applyFill="1" applyBorder="1" applyAlignment="1">
      <alignment horizontal="center" vertical="center" wrapText="1"/>
    </xf>
    <xf numFmtId="0" fontId="0" fillId="0" borderId="82" xfId="0" applyFont="1" applyBorder="1" applyAlignment="1">
      <alignment horizontal="center" vertical="center" wrapText="1"/>
    </xf>
    <xf numFmtId="0" fontId="0" fillId="0" borderId="70" xfId="0" applyFont="1" applyBorder="1" applyAlignment="1">
      <alignment horizontal="center" vertical="center" wrapText="1"/>
    </xf>
    <xf numFmtId="0" fontId="19" fillId="0" borderId="75" xfId="0" applyFont="1" applyBorder="1" applyAlignment="1">
      <alignment horizontal="center" vertical="center" wrapText="1"/>
    </xf>
    <xf numFmtId="9" fontId="19" fillId="0" borderId="70" xfId="0" applyNumberFormat="1" applyFont="1" applyBorder="1" applyAlignment="1">
      <alignment horizontal="center" vertical="center" wrapText="1"/>
    </xf>
    <xf numFmtId="9" fontId="0" fillId="0" borderId="65" xfId="0" applyNumberFormat="1" applyFont="1" applyBorder="1" applyAlignment="1">
      <alignment horizontal="center" vertical="center" wrapText="1"/>
    </xf>
    <xf numFmtId="0" fontId="19" fillId="0" borderId="6" xfId="0" applyFont="1" applyBorder="1" applyAlignment="1">
      <alignment horizontal="center" vertical="center" textRotation="90" wrapText="1"/>
    </xf>
    <xf numFmtId="0" fontId="19" fillId="0" borderId="62" xfId="0" applyFont="1" applyBorder="1" applyAlignment="1">
      <alignment horizontal="center" vertical="center" wrapText="1"/>
    </xf>
    <xf numFmtId="0" fontId="19" fillId="0" borderId="64" xfId="0" applyFont="1" applyBorder="1" applyAlignment="1">
      <alignment horizontal="center" vertical="center" wrapText="1"/>
    </xf>
    <xf numFmtId="0" fontId="19" fillId="0" borderId="81" xfId="0" applyFont="1" applyBorder="1" applyAlignment="1">
      <alignment horizontal="center" vertical="center" wrapText="1"/>
    </xf>
    <xf numFmtId="0" fontId="19" fillId="0" borderId="58" xfId="0" applyFont="1" applyBorder="1" applyAlignment="1">
      <alignment horizontal="left" vertical="center" wrapText="1"/>
    </xf>
    <xf numFmtId="0" fontId="19" fillId="0" borderId="53" xfId="0" applyFont="1" applyBorder="1" applyAlignment="1">
      <alignment horizontal="left" vertical="center" wrapText="1"/>
    </xf>
    <xf numFmtId="0" fontId="19" fillId="0" borderId="79" xfId="0" applyFont="1" applyBorder="1" applyAlignment="1">
      <alignment horizontal="left" vertical="center" wrapText="1"/>
    </xf>
    <xf numFmtId="9" fontId="19" fillId="0" borderId="58" xfId="0" applyNumberFormat="1" applyFont="1" applyBorder="1" applyAlignment="1">
      <alignment horizontal="center" vertical="center" wrapText="1"/>
    </xf>
    <xf numFmtId="9" fontId="19" fillId="0" borderId="53" xfId="0" applyNumberFormat="1" applyFont="1" applyBorder="1" applyAlignment="1">
      <alignment horizontal="center" vertical="center" wrapText="1"/>
    </xf>
    <xf numFmtId="9" fontId="19" fillId="0" borderId="79" xfId="0" applyNumberFormat="1" applyFont="1" applyBorder="1" applyAlignment="1">
      <alignment horizontal="center" vertical="center" wrapText="1"/>
    </xf>
    <xf numFmtId="9" fontId="19" fillId="0" borderId="63" xfId="0" applyNumberFormat="1" applyFont="1" applyBorder="1" applyAlignment="1">
      <alignment horizontal="center" vertical="center" wrapText="1"/>
    </xf>
    <xf numFmtId="9" fontId="19" fillId="0" borderId="65" xfId="0" applyNumberFormat="1" applyFont="1" applyBorder="1" applyAlignment="1">
      <alignment horizontal="center" vertical="center" wrapText="1"/>
    </xf>
    <xf numFmtId="9" fontId="19" fillId="0" borderId="67" xfId="0" applyNumberFormat="1" applyFont="1" applyBorder="1" applyAlignment="1">
      <alignment horizontal="center" vertical="center" wrapText="1"/>
    </xf>
    <xf numFmtId="0" fontId="19" fillId="0" borderId="80" xfId="0" applyFont="1" applyBorder="1" applyAlignment="1">
      <alignment horizontal="center" vertical="center" wrapText="1"/>
    </xf>
    <xf numFmtId="0" fontId="19" fillId="0" borderId="53" xfId="0" applyFont="1" applyBorder="1" applyAlignment="1">
      <alignment horizontal="center" vertical="center" wrapText="1"/>
    </xf>
    <xf numFmtId="0" fontId="19" fillId="0" borderId="79" xfId="0" applyFont="1" applyBorder="1" applyAlignment="1">
      <alignment horizontal="center" vertical="center" wrapText="1"/>
    </xf>
    <xf numFmtId="9" fontId="19" fillId="0" borderId="80" xfId="0" applyNumberFormat="1" applyFont="1" applyBorder="1" applyAlignment="1">
      <alignment horizontal="center" vertical="center" wrapText="1"/>
    </xf>
    <xf numFmtId="9" fontId="19" fillId="0" borderId="69" xfId="0" applyNumberFormat="1" applyFont="1" applyBorder="1" applyAlignment="1">
      <alignment horizontal="center" vertical="center" wrapText="1"/>
    </xf>
    <xf numFmtId="0" fontId="0" fillId="0" borderId="62" xfId="0" applyFont="1" applyBorder="1" applyAlignment="1">
      <alignment horizontal="center" vertical="center" wrapText="1"/>
    </xf>
    <xf numFmtId="0" fontId="0" fillId="0" borderId="64" xfId="0" applyFont="1" applyBorder="1" applyAlignment="1">
      <alignment horizontal="center" vertical="center" wrapText="1"/>
    </xf>
    <xf numFmtId="0" fontId="0" fillId="0" borderId="87" xfId="0" applyFont="1" applyBorder="1" applyAlignment="1">
      <alignment horizontal="center" vertical="center" wrapText="1"/>
    </xf>
    <xf numFmtId="0" fontId="36" fillId="0" borderId="53" xfId="0" applyFont="1" applyBorder="1" applyAlignment="1">
      <alignment horizontal="left" vertical="center" wrapText="1"/>
    </xf>
    <xf numFmtId="0" fontId="0" fillId="0" borderId="53" xfId="0" applyFont="1" applyBorder="1" applyAlignment="1">
      <alignment horizontal="left" vertical="center" wrapText="1"/>
    </xf>
    <xf numFmtId="0" fontId="0" fillId="0" borderId="88" xfId="0" applyFont="1" applyBorder="1" applyAlignment="1">
      <alignment horizontal="left" vertical="center" wrapText="1"/>
    </xf>
    <xf numFmtId="9" fontId="0" fillId="0" borderId="53" xfId="0" applyNumberFormat="1" applyFont="1" applyBorder="1" applyAlignment="1">
      <alignment horizontal="center" vertical="center" wrapText="1"/>
    </xf>
    <xf numFmtId="9" fontId="0" fillId="0" borderId="88" xfId="0" applyNumberFormat="1" applyFont="1" applyBorder="1" applyAlignment="1">
      <alignment horizontal="center" vertical="center" wrapText="1"/>
    </xf>
    <xf numFmtId="0" fontId="0" fillId="0" borderId="65" xfId="0" applyFont="1" applyBorder="1" applyAlignment="1">
      <alignment horizontal="center" vertical="center" wrapText="1"/>
    </xf>
    <xf numFmtId="0" fontId="0" fillId="0" borderId="89" xfId="0" applyFont="1" applyBorder="1" applyAlignment="1">
      <alignment horizontal="center" vertical="center" wrapText="1"/>
    </xf>
    <xf numFmtId="0" fontId="36" fillId="0" borderId="6" xfId="0" applyFont="1" applyBorder="1" applyAlignment="1">
      <alignment horizontal="center" vertical="center" textRotation="90" wrapText="1"/>
    </xf>
    <xf numFmtId="0" fontId="0" fillId="0" borderId="6" xfId="0" applyFont="1" applyBorder="1" applyAlignment="1">
      <alignment horizontal="center" vertical="center" textRotation="90" wrapText="1"/>
    </xf>
    <xf numFmtId="0" fontId="0" fillId="0" borderId="83" xfId="0" applyFont="1" applyBorder="1" applyAlignment="1">
      <alignment horizontal="center" vertical="center" wrapText="1"/>
    </xf>
    <xf numFmtId="0" fontId="36" fillId="0" borderId="84" xfId="0" applyFont="1" applyBorder="1" applyAlignment="1">
      <alignment horizontal="left" vertical="center" wrapText="1"/>
    </xf>
    <xf numFmtId="0" fontId="36" fillId="0" borderId="75" xfId="0" applyFont="1" applyBorder="1" applyAlignment="1">
      <alignment horizontal="left" vertical="center" wrapText="1"/>
    </xf>
    <xf numFmtId="0" fontId="36" fillId="0" borderId="76" xfId="0" applyFont="1" applyBorder="1" applyAlignment="1">
      <alignment horizontal="left" vertical="center" wrapText="1"/>
    </xf>
    <xf numFmtId="9" fontId="0" fillId="0" borderId="85" xfId="0" applyNumberFormat="1" applyFont="1" applyBorder="1" applyAlignment="1">
      <alignment horizontal="center" vertical="center" wrapText="1"/>
    </xf>
    <xf numFmtId="9" fontId="0" fillId="0" borderId="70" xfId="0" applyNumberFormat="1" applyFont="1" applyBorder="1" applyAlignment="1">
      <alignment horizontal="center" vertical="center" wrapText="1"/>
    </xf>
    <xf numFmtId="9" fontId="0" fillId="0" borderId="72" xfId="0" applyNumberFormat="1" applyFont="1" applyBorder="1" applyAlignment="1">
      <alignment horizontal="center" vertical="center" wrapText="1"/>
    </xf>
    <xf numFmtId="9" fontId="0" fillId="0" borderId="63" xfId="0" applyNumberFormat="1" applyFont="1" applyBorder="1" applyAlignment="1">
      <alignment horizontal="center" vertical="center" wrapText="1"/>
    </xf>
    <xf numFmtId="9" fontId="0" fillId="0" borderId="67" xfId="0" applyNumberFormat="1" applyFont="1" applyBorder="1" applyAlignment="1">
      <alignment horizontal="center" vertical="center" wrapText="1"/>
    </xf>
    <xf numFmtId="0" fontId="36" fillId="0" borderId="62" xfId="0" applyFont="1" applyBorder="1" applyAlignment="1">
      <alignment vertical="center" wrapText="1"/>
    </xf>
    <xf numFmtId="0" fontId="36" fillId="0" borderId="64" xfId="0" applyFont="1" applyBorder="1" applyAlignment="1">
      <alignment vertical="center" wrapText="1"/>
    </xf>
    <xf numFmtId="0" fontId="0" fillId="0" borderId="64" xfId="0" applyFont="1" applyBorder="1" applyAlignment="1">
      <alignment vertical="center" wrapText="1"/>
    </xf>
    <xf numFmtId="0" fontId="19" fillId="0" borderId="81" xfId="0" applyFont="1" applyBorder="1"/>
    <xf numFmtId="0" fontId="36" fillId="0" borderId="58" xfId="0" applyFont="1" applyBorder="1" applyAlignment="1">
      <alignment vertical="center" wrapText="1"/>
    </xf>
    <xf numFmtId="0" fontId="36" fillId="0" borderId="53" xfId="0" applyFont="1" applyBorder="1" applyAlignment="1">
      <alignment vertical="center" wrapText="1"/>
    </xf>
    <xf numFmtId="0" fontId="36" fillId="0" borderId="79" xfId="0" applyFont="1" applyBorder="1" applyAlignment="1">
      <alignment vertical="center" wrapText="1"/>
    </xf>
    <xf numFmtId="9" fontId="0" fillId="0" borderId="58" xfId="0" applyNumberFormat="1" applyFont="1" applyBorder="1" applyAlignment="1">
      <alignment horizontal="center" vertical="center" wrapText="1"/>
    </xf>
    <xf numFmtId="9" fontId="0" fillId="0" borderId="79" xfId="0" applyNumberFormat="1" applyFont="1" applyBorder="1" applyAlignment="1">
      <alignment horizontal="center" vertical="center" wrapText="1"/>
    </xf>
    <xf numFmtId="0" fontId="0" fillId="0" borderId="80" xfId="0" applyFont="1" applyBorder="1" applyAlignment="1">
      <alignment vertical="center" wrapText="1"/>
    </xf>
    <xf numFmtId="0" fontId="0" fillId="0" borderId="53" xfId="0" applyFont="1" applyBorder="1" applyAlignment="1">
      <alignment vertical="center" wrapText="1"/>
    </xf>
    <xf numFmtId="0" fontId="0" fillId="0" borderId="79" xfId="0" applyFont="1" applyBorder="1" applyAlignment="1">
      <alignment vertical="center" wrapText="1"/>
    </xf>
    <xf numFmtId="0" fontId="19" fillId="0" borderId="74" xfId="0" applyFont="1" applyBorder="1" applyAlignment="1">
      <alignment horizontal="left" vertical="center" wrapText="1"/>
    </xf>
    <xf numFmtId="0" fontId="19" fillId="0" borderId="75" xfId="0" applyFont="1" applyBorder="1" applyAlignment="1">
      <alignment horizontal="left" vertical="center" wrapText="1"/>
    </xf>
    <xf numFmtId="0" fontId="19" fillId="0" borderId="76" xfId="0" applyFont="1" applyBorder="1" applyAlignment="1">
      <alignment horizontal="left" vertical="center" wrapText="1"/>
    </xf>
    <xf numFmtId="9" fontId="19" fillId="0" borderId="68" xfId="0" applyNumberFormat="1" applyFont="1" applyBorder="1" applyAlignment="1">
      <alignment horizontal="center" vertical="center" wrapText="1"/>
    </xf>
    <xf numFmtId="9" fontId="19" fillId="0" borderId="72" xfId="0" applyNumberFormat="1" applyFont="1" applyBorder="1" applyAlignment="1">
      <alignment horizontal="center" vertical="center" wrapText="1"/>
    </xf>
    <xf numFmtId="9" fontId="0" fillId="0" borderId="69" xfId="0" applyNumberFormat="1" applyFont="1" applyBorder="1" applyAlignment="1">
      <alignment horizontal="center" vertical="center" wrapText="1"/>
    </xf>
    <xf numFmtId="0" fontId="36" fillId="0" borderId="82" xfId="0" applyFont="1" applyBorder="1" applyAlignment="1">
      <alignment horizontal="center" vertical="center" wrapText="1"/>
    </xf>
    <xf numFmtId="0" fontId="36" fillId="0" borderId="70" xfId="0" applyFont="1" applyBorder="1" applyAlignment="1">
      <alignment horizontal="center" vertical="center" wrapText="1"/>
    </xf>
    <xf numFmtId="0" fontId="36" fillId="0" borderId="58" xfId="0" applyFont="1" applyBorder="1" applyAlignment="1">
      <alignment horizontal="left" vertical="center" wrapText="1"/>
    </xf>
    <xf numFmtId="0" fontId="0" fillId="0" borderId="79" xfId="0" applyFont="1" applyBorder="1" applyAlignment="1">
      <alignment horizontal="left" vertical="center" wrapText="1"/>
    </xf>
    <xf numFmtId="0" fontId="0" fillId="0" borderId="77" xfId="0" applyFont="1" applyBorder="1" applyAlignment="1">
      <alignment horizontal="center" vertical="center" wrapText="1"/>
    </xf>
    <xf numFmtId="0" fontId="36" fillId="0" borderId="80" xfId="0" applyFont="1" applyBorder="1" applyAlignment="1">
      <alignment horizontal="left" vertical="center" wrapText="1"/>
    </xf>
    <xf numFmtId="9" fontId="0" fillId="0" borderId="80" xfId="0" applyNumberFormat="1" applyFont="1" applyBorder="1" applyAlignment="1">
      <alignment horizontal="center" vertical="center" wrapText="1"/>
    </xf>
    <xf numFmtId="0" fontId="36" fillId="0" borderId="14" xfId="0" applyFont="1" applyBorder="1" applyAlignment="1">
      <alignment horizontal="center" vertical="center" wrapText="1"/>
    </xf>
    <xf numFmtId="0" fontId="0" fillId="0" borderId="14" xfId="0" applyFont="1" applyBorder="1" applyAlignment="1">
      <alignment horizontal="center" vertical="center" wrapText="1"/>
    </xf>
    <xf numFmtId="0" fontId="36" fillId="0" borderId="68" xfId="0" applyFont="1" applyBorder="1" applyAlignment="1">
      <alignment horizontal="left" vertical="center" wrapText="1"/>
    </xf>
    <xf numFmtId="0" fontId="0" fillId="0" borderId="70" xfId="0" applyFont="1" applyBorder="1" applyAlignment="1">
      <alignment horizontal="left" vertical="center" wrapText="1"/>
    </xf>
    <xf numFmtId="0" fontId="0" fillId="0" borderId="72" xfId="0" applyFont="1" applyBorder="1" applyAlignment="1">
      <alignment horizontal="left" vertical="center" wrapText="1"/>
    </xf>
    <xf numFmtId="0" fontId="0" fillId="0" borderId="80" xfId="0" applyFont="1" applyBorder="1" applyAlignment="1">
      <alignment horizontal="center" vertical="center" wrapText="1"/>
    </xf>
    <xf numFmtId="0" fontId="0" fillId="0" borderId="53" xfId="0" applyFont="1" applyBorder="1" applyAlignment="1">
      <alignment horizontal="center" vertical="center" wrapText="1"/>
    </xf>
    <xf numFmtId="0" fontId="0" fillId="0" borderId="79" xfId="0" applyFont="1" applyBorder="1" applyAlignment="1">
      <alignment horizontal="center" vertical="center" wrapText="1"/>
    </xf>
    <xf numFmtId="0" fontId="0" fillId="0" borderId="69" xfId="0" applyFont="1" applyBorder="1" applyAlignment="1">
      <alignment horizontal="center" vertical="center" wrapText="1"/>
    </xf>
    <xf numFmtId="0" fontId="0" fillId="0" borderId="67" xfId="0" applyFont="1" applyBorder="1" applyAlignment="1">
      <alignment horizontal="center" vertical="center" wrapText="1"/>
    </xf>
    <xf numFmtId="0" fontId="36" fillId="0" borderId="70" xfId="0" applyFont="1" applyBorder="1" applyAlignment="1">
      <alignment horizontal="left" vertical="center" wrapText="1"/>
    </xf>
    <xf numFmtId="0" fontId="36" fillId="0" borderId="72" xfId="0" applyFont="1" applyBorder="1" applyAlignment="1">
      <alignment horizontal="left" vertical="center" wrapText="1"/>
    </xf>
    <xf numFmtId="0" fontId="36" fillId="0" borderId="80" xfId="0" applyFont="1" applyFill="1" applyBorder="1" applyAlignment="1">
      <alignment horizontal="center" vertical="center" wrapText="1"/>
    </xf>
    <xf numFmtId="0" fontId="36" fillId="0" borderId="53" xfId="0" applyFont="1" applyFill="1" applyBorder="1" applyAlignment="1">
      <alignment horizontal="center" vertical="center" wrapText="1"/>
    </xf>
    <xf numFmtId="0" fontId="36" fillId="0" borderId="79" xfId="0" applyFont="1" applyFill="1" applyBorder="1" applyAlignment="1">
      <alignment horizontal="center" vertical="center" wrapText="1"/>
    </xf>
    <xf numFmtId="0" fontId="19" fillId="0" borderId="69" xfId="0" applyFont="1" applyBorder="1" applyAlignment="1">
      <alignment horizontal="center" vertical="center"/>
    </xf>
    <xf numFmtId="0" fontId="19" fillId="0" borderId="65" xfId="0" applyFont="1" applyBorder="1" applyAlignment="1">
      <alignment horizontal="center" vertical="center"/>
    </xf>
    <xf numFmtId="0" fontId="19" fillId="0" borderId="67" xfId="0" applyFont="1" applyBorder="1" applyAlignment="1">
      <alignment horizontal="center" vertical="center"/>
    </xf>
    <xf numFmtId="0" fontId="36" fillId="0" borderId="79" xfId="0" applyFont="1" applyBorder="1" applyAlignment="1">
      <alignment horizontal="left" vertical="center" wrapText="1"/>
    </xf>
    <xf numFmtId="9" fontId="36" fillId="0" borderId="80" xfId="0" applyNumberFormat="1" applyFont="1" applyBorder="1" applyAlignment="1">
      <alignment horizontal="center" vertical="center" wrapText="1"/>
    </xf>
    <xf numFmtId="9" fontId="36" fillId="0" borderId="53" xfId="0" applyNumberFormat="1" applyFont="1" applyBorder="1" applyAlignment="1">
      <alignment horizontal="center" vertical="center" wrapText="1"/>
    </xf>
    <xf numFmtId="9" fontId="36" fillId="0" borderId="79" xfId="0" applyNumberFormat="1" applyFont="1" applyBorder="1" applyAlignment="1">
      <alignment horizontal="center" vertical="center" wrapText="1"/>
    </xf>
    <xf numFmtId="0" fontId="36" fillId="0" borderId="6" xfId="0" applyFont="1" applyBorder="1" applyAlignment="1">
      <alignment horizontal="center" vertical="center" wrapText="1"/>
    </xf>
    <xf numFmtId="0" fontId="0" fillId="0" borderId="6" xfId="0" applyFont="1" applyBorder="1" applyAlignment="1">
      <alignment horizontal="center" vertical="center" wrapText="1"/>
    </xf>
    <xf numFmtId="0" fontId="0" fillId="0" borderId="36" xfId="0" applyFont="1" applyBorder="1" applyAlignment="1">
      <alignment horizontal="left" vertical="center" wrapText="1"/>
    </xf>
    <xf numFmtId="0" fontId="0" fillId="0" borderId="27" xfId="0" applyFont="1" applyBorder="1" applyAlignment="1">
      <alignment horizontal="left" vertical="center" wrapText="1"/>
    </xf>
    <xf numFmtId="0" fontId="0" fillId="0" borderId="6" xfId="0" applyFont="1" applyBorder="1" applyAlignment="1">
      <alignment horizontal="left" vertical="center" wrapText="1"/>
    </xf>
    <xf numFmtId="0" fontId="0" fillId="0" borderId="19" xfId="0" applyFont="1" applyBorder="1" applyAlignment="1">
      <alignment horizontal="left" vertical="center" wrapText="1"/>
    </xf>
    <xf numFmtId="0" fontId="0" fillId="0" borderId="31" xfId="0" applyFont="1" applyBorder="1" applyAlignment="1">
      <alignment horizontal="left" vertical="center" wrapText="1"/>
    </xf>
    <xf numFmtId="0" fontId="36" fillId="15" borderId="36" xfId="0" applyFont="1" applyFill="1" applyBorder="1" applyAlignment="1">
      <alignment horizontal="center" vertical="center" wrapText="1"/>
    </xf>
    <xf numFmtId="0" fontId="36" fillId="15" borderId="27" xfId="0" applyFont="1" applyFill="1" applyBorder="1" applyAlignment="1">
      <alignment horizontal="center" vertical="center" wrapText="1"/>
    </xf>
    <xf numFmtId="0" fontId="36" fillId="15" borderId="6" xfId="0" applyFont="1" applyFill="1" applyBorder="1" applyAlignment="1">
      <alignment horizontal="center" vertical="center" wrapText="1"/>
    </xf>
    <xf numFmtId="0" fontId="36" fillId="15" borderId="19" xfId="0" applyFont="1" applyFill="1" applyBorder="1" applyAlignment="1">
      <alignment horizontal="center" vertical="center" wrapText="1"/>
    </xf>
    <xf numFmtId="0" fontId="36" fillId="15" borderId="31" xfId="0" applyFont="1" applyFill="1" applyBorder="1" applyAlignment="1">
      <alignment horizontal="center" vertical="center" wrapText="1"/>
    </xf>
    <xf numFmtId="0" fontId="36" fillId="0" borderId="36" xfId="0" applyFont="1" applyBorder="1" applyAlignment="1">
      <alignment horizontal="center" vertical="center" wrapText="1"/>
    </xf>
    <xf numFmtId="0" fontId="36" fillId="0" borderId="27" xfId="0" applyFont="1" applyBorder="1" applyAlignment="1">
      <alignment horizontal="center" vertical="center" wrapText="1"/>
    </xf>
    <xf numFmtId="0" fontId="36" fillId="0" borderId="19" xfId="0" applyFont="1" applyBorder="1" applyAlignment="1">
      <alignment horizontal="center" vertical="center" wrapText="1"/>
    </xf>
    <xf numFmtId="0" fontId="36" fillId="0" borderId="31" xfId="0" applyFont="1" applyBorder="1" applyAlignment="1">
      <alignment horizontal="center" vertical="center" wrapText="1"/>
    </xf>
    <xf numFmtId="0" fontId="19" fillId="0" borderId="36" xfId="0" applyFont="1" applyBorder="1" applyAlignment="1">
      <alignment horizontal="left" vertical="center" wrapText="1"/>
    </xf>
    <xf numFmtId="0" fontId="19" fillId="0" borderId="27" xfId="0" applyFont="1" applyBorder="1" applyAlignment="1">
      <alignment horizontal="left" vertical="center" wrapText="1"/>
    </xf>
    <xf numFmtId="0" fontId="19" fillId="0" borderId="11" xfId="0" applyFont="1" applyFill="1" applyBorder="1" applyAlignment="1">
      <alignment horizontal="center" vertical="center" wrapText="1"/>
    </xf>
    <xf numFmtId="0" fontId="19" fillId="0" borderId="22" xfId="0" applyFont="1" applyFill="1" applyBorder="1" applyAlignment="1">
      <alignment horizontal="center" vertical="center" wrapText="1"/>
    </xf>
    <xf numFmtId="9" fontId="0" fillId="0" borderId="36" xfId="0" applyNumberFormat="1" applyFont="1" applyBorder="1" applyAlignment="1">
      <alignment horizontal="center" vertical="center"/>
    </xf>
    <xf numFmtId="9" fontId="0" fillId="0" borderId="27" xfId="0" applyNumberFormat="1" applyFont="1" applyBorder="1" applyAlignment="1">
      <alignment horizontal="center" vertical="center"/>
    </xf>
    <xf numFmtId="0" fontId="36" fillId="0" borderId="69" xfId="0" applyFont="1" applyBorder="1" applyAlignment="1">
      <alignment horizontal="center" vertical="center" wrapText="1"/>
    </xf>
    <xf numFmtId="0" fontId="36" fillId="0" borderId="65" xfId="0" applyFont="1" applyBorder="1" applyAlignment="1">
      <alignment horizontal="center" vertical="center" wrapText="1"/>
    </xf>
    <xf numFmtId="0" fontId="36" fillId="0" borderId="67" xfId="0" applyFont="1" applyBorder="1" applyAlignment="1">
      <alignment horizontal="center" vertical="center" wrapText="1"/>
    </xf>
    <xf numFmtId="9" fontId="0" fillId="7" borderId="68" xfId="0" applyNumberFormat="1" applyFont="1" applyFill="1" applyBorder="1" applyAlignment="1">
      <alignment horizontal="center" vertical="center" wrapText="1"/>
    </xf>
    <xf numFmtId="9" fontId="0" fillId="7" borderId="70" xfId="0" applyNumberFormat="1" applyFont="1" applyFill="1" applyBorder="1" applyAlignment="1">
      <alignment horizontal="center" vertical="center" wrapText="1"/>
    </xf>
    <xf numFmtId="9" fontId="0" fillId="7" borderId="72" xfId="0" applyNumberFormat="1" applyFont="1" applyFill="1" applyBorder="1" applyAlignment="1">
      <alignment horizontal="center" vertical="center" wrapText="1"/>
    </xf>
    <xf numFmtId="0" fontId="19" fillId="7" borderId="48" xfId="0" applyFont="1" applyFill="1" applyBorder="1" applyAlignment="1">
      <alignment vertical="center" wrapText="1"/>
    </xf>
    <xf numFmtId="0" fontId="19" fillId="7" borderId="39" xfId="0" applyFont="1" applyFill="1" applyBorder="1" applyAlignment="1">
      <alignment vertical="center" wrapText="1"/>
    </xf>
    <xf numFmtId="0" fontId="19" fillId="7" borderId="38" xfId="0" applyFont="1" applyFill="1" applyBorder="1" applyAlignment="1">
      <alignment vertical="center" wrapText="1"/>
    </xf>
    <xf numFmtId="9" fontId="0" fillId="14" borderId="68" xfId="0" applyNumberFormat="1" applyFont="1" applyFill="1" applyBorder="1" applyAlignment="1">
      <alignment horizontal="center" vertical="center" wrapText="1"/>
    </xf>
    <xf numFmtId="9" fontId="0" fillId="14" borderId="70" xfId="0" applyNumberFormat="1" applyFont="1" applyFill="1" applyBorder="1" applyAlignment="1">
      <alignment horizontal="center" vertical="center" wrapText="1"/>
    </xf>
    <xf numFmtId="9" fontId="0" fillId="14" borderId="72" xfId="0" applyNumberFormat="1" applyFont="1" applyFill="1" applyBorder="1" applyAlignment="1">
      <alignment horizontal="center" vertical="center" wrapText="1"/>
    </xf>
    <xf numFmtId="0" fontId="36" fillId="15" borderId="69" xfId="0" applyFont="1" applyFill="1" applyBorder="1" applyAlignment="1">
      <alignment horizontal="center" vertical="center" wrapText="1"/>
    </xf>
    <xf numFmtId="0" fontId="36" fillId="15" borderId="65" xfId="0" applyFont="1" applyFill="1" applyBorder="1" applyAlignment="1">
      <alignment horizontal="center" vertical="center" wrapText="1"/>
    </xf>
    <xf numFmtId="0" fontId="36" fillId="15" borderId="67" xfId="0" applyFont="1" applyFill="1" applyBorder="1" applyAlignment="1">
      <alignment horizontal="center" vertical="center" wrapText="1"/>
    </xf>
    <xf numFmtId="0" fontId="36" fillId="0" borderId="33" xfId="0" applyFont="1" applyBorder="1" applyAlignment="1">
      <alignment horizontal="center" vertical="center" wrapText="1"/>
    </xf>
    <xf numFmtId="0" fontId="36" fillId="0" borderId="46" xfId="0" applyFont="1" applyBorder="1" applyAlignment="1">
      <alignment horizontal="center" vertical="center" wrapText="1"/>
    </xf>
    <xf numFmtId="0" fontId="36" fillId="0" borderId="45" xfId="0" applyFont="1" applyBorder="1" applyAlignment="1">
      <alignment horizontal="center" vertical="center" wrapText="1"/>
    </xf>
    <xf numFmtId="0" fontId="36" fillId="0" borderId="48" xfId="0" applyFont="1" applyBorder="1" applyAlignment="1">
      <alignment vertical="center" wrapText="1"/>
    </xf>
    <xf numFmtId="0" fontId="36" fillId="0" borderId="39" xfId="0" applyFont="1" applyBorder="1" applyAlignment="1">
      <alignment vertical="center" wrapText="1"/>
    </xf>
    <xf numFmtId="0" fontId="0" fillId="0" borderId="39" xfId="0" applyFont="1" applyBorder="1" applyAlignment="1">
      <alignment vertical="center" wrapText="1"/>
    </xf>
    <xf numFmtId="0" fontId="0" fillId="0" borderId="38" xfId="0" applyFont="1" applyBorder="1" applyAlignment="1">
      <alignment vertical="center" wrapText="1"/>
    </xf>
    <xf numFmtId="9" fontId="0" fillId="0" borderId="68" xfId="0" applyNumberFormat="1" applyFont="1" applyBorder="1" applyAlignment="1">
      <alignment horizontal="center" vertical="center" wrapText="1"/>
    </xf>
    <xf numFmtId="0" fontId="19" fillId="0" borderId="48" xfId="0" applyFont="1" applyBorder="1" applyAlignment="1">
      <alignment vertical="center" wrapText="1"/>
    </xf>
    <xf numFmtId="0" fontId="19" fillId="0" borderId="39" xfId="0" applyFont="1" applyBorder="1" applyAlignment="1">
      <alignment vertical="center" wrapText="1"/>
    </xf>
    <xf numFmtId="0" fontId="19" fillId="0" borderId="38" xfId="0" applyFont="1" applyBorder="1" applyAlignment="1">
      <alignment vertical="center" wrapText="1"/>
    </xf>
    <xf numFmtId="0" fontId="36" fillId="0" borderId="73" xfId="0" applyFont="1" applyBorder="1" applyAlignment="1">
      <alignment horizontal="center" vertical="center" wrapText="1"/>
    </xf>
    <xf numFmtId="0" fontId="0" fillId="0" borderId="46" xfId="0" applyFont="1" applyBorder="1" applyAlignment="1">
      <alignment horizontal="center" vertical="center" wrapText="1"/>
    </xf>
    <xf numFmtId="0" fontId="0" fillId="0" borderId="45" xfId="0" applyFont="1" applyBorder="1" applyAlignment="1">
      <alignment horizontal="center" vertical="center" wrapText="1"/>
    </xf>
    <xf numFmtId="0" fontId="0" fillId="7" borderId="48" xfId="0" applyFont="1" applyFill="1" applyBorder="1" applyAlignment="1">
      <alignment vertical="center" wrapText="1"/>
    </xf>
    <xf numFmtId="0" fontId="0" fillId="7" borderId="39" xfId="0" applyFont="1" applyFill="1" applyBorder="1" applyAlignment="1">
      <alignment vertical="center" wrapText="1"/>
    </xf>
    <xf numFmtId="0" fontId="0" fillId="7" borderId="38" xfId="0" applyFont="1" applyFill="1" applyBorder="1" applyAlignment="1">
      <alignment vertical="center" wrapText="1"/>
    </xf>
    <xf numFmtId="0" fontId="22" fillId="0" borderId="32" xfId="0" applyFont="1" applyFill="1" applyBorder="1" applyAlignment="1">
      <alignment horizontal="center" vertical="center" wrapText="1"/>
    </xf>
    <xf numFmtId="0" fontId="22" fillId="0" borderId="54" xfId="0" applyFont="1" applyFill="1" applyBorder="1" applyAlignment="1">
      <alignment horizontal="center" vertical="center" wrapText="1"/>
    </xf>
    <xf numFmtId="0" fontId="22" fillId="0" borderId="50" xfId="0" applyFont="1" applyFill="1" applyBorder="1" applyAlignment="1">
      <alignment horizontal="center" vertical="center" wrapText="1"/>
    </xf>
    <xf numFmtId="0" fontId="22" fillId="0" borderId="17" xfId="0" applyFont="1" applyFill="1" applyBorder="1" applyAlignment="1">
      <alignment horizontal="center" vertical="center" wrapText="1"/>
    </xf>
    <xf numFmtId="0" fontId="22" fillId="0" borderId="18"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22" fillId="0" borderId="45" xfId="0" applyFont="1" applyFill="1" applyBorder="1" applyAlignment="1">
      <alignment horizontal="center" vertical="center" wrapText="1"/>
    </xf>
    <xf numFmtId="0" fontId="38" fillId="0" borderId="28" xfId="0" applyFont="1" applyFill="1" applyBorder="1" applyAlignment="1">
      <alignment horizontal="center" vertical="center" wrapText="1"/>
    </xf>
    <xf numFmtId="0" fontId="38" fillId="0" borderId="29" xfId="0" applyFont="1" applyFill="1" applyBorder="1" applyAlignment="1">
      <alignment horizontal="center" vertical="center" wrapText="1"/>
    </xf>
    <xf numFmtId="0" fontId="38" fillId="0" borderId="47" xfId="0" applyFont="1" applyFill="1" applyBorder="1" applyAlignment="1">
      <alignment horizontal="center" vertical="center" wrapText="1"/>
    </xf>
    <xf numFmtId="0" fontId="22" fillId="0" borderId="19"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94" xfId="0" applyFont="1" applyFill="1" applyBorder="1" applyAlignment="1">
      <alignment horizontal="center" vertical="center" wrapText="1"/>
    </xf>
    <xf numFmtId="0" fontId="19" fillId="0" borderId="33" xfId="0" applyFont="1" applyBorder="1" applyAlignment="1">
      <alignment horizontal="center" vertical="center" wrapText="1"/>
    </xf>
    <xf numFmtId="0" fontId="19" fillId="0" borderId="46" xfId="0" applyFont="1" applyBorder="1" applyAlignment="1">
      <alignment horizontal="center" vertical="center" wrapText="1"/>
    </xf>
    <xf numFmtId="9" fontId="0" fillId="0" borderId="70" xfId="0" applyNumberFormat="1" applyFont="1" applyBorder="1" applyAlignment="1">
      <alignment horizontal="center" vertical="center"/>
    </xf>
    <xf numFmtId="0" fontId="0" fillId="0" borderId="61" xfId="0" applyFont="1" applyBorder="1" applyAlignment="1">
      <alignment vertical="center" wrapText="1"/>
    </xf>
    <xf numFmtId="0" fontId="0" fillId="0" borderId="0" xfId="0" applyFont="1" applyBorder="1" applyAlignment="1">
      <alignment vertical="center" wrapText="1"/>
    </xf>
    <xf numFmtId="0" fontId="19" fillId="0" borderId="71" xfId="0" applyFont="1" applyBorder="1"/>
    <xf numFmtId="0" fontId="36" fillId="0" borderId="6" xfId="0" applyFont="1" applyBorder="1" applyAlignment="1">
      <alignment vertical="center" wrapText="1"/>
    </xf>
    <xf numFmtId="0" fontId="36" fillId="0" borderId="31" xfId="0" applyFont="1" applyBorder="1" applyAlignment="1">
      <alignment vertical="center" wrapText="1"/>
    </xf>
    <xf numFmtId="9" fontId="0" fillId="0" borderId="62" xfId="0" applyNumberFormat="1" applyFont="1" applyBorder="1" applyAlignment="1">
      <alignment horizontal="center" vertical="center" wrapText="1"/>
    </xf>
    <xf numFmtId="9" fontId="0" fillId="0" borderId="64" xfId="0" applyNumberFormat="1" applyFont="1" applyBorder="1" applyAlignment="1">
      <alignment horizontal="center" vertical="center" wrapText="1"/>
    </xf>
    <xf numFmtId="9" fontId="0" fillId="0" borderId="66" xfId="0" applyNumberFormat="1" applyFont="1" applyBorder="1" applyAlignment="1">
      <alignment horizontal="center" vertical="center" wrapText="1"/>
    </xf>
    <xf numFmtId="0" fontId="0" fillId="0" borderId="63" xfId="0" applyFont="1" applyBorder="1" applyAlignment="1">
      <alignment horizontal="center" vertical="center" wrapText="1"/>
    </xf>
    <xf numFmtId="0" fontId="36" fillId="0" borderId="38" xfId="0" applyFont="1" applyBorder="1" applyAlignment="1">
      <alignment vertical="center" wrapText="1"/>
    </xf>
    <xf numFmtId="0" fontId="36" fillId="0" borderId="72" xfId="0" applyFont="1" applyBorder="1" applyAlignment="1">
      <alignment horizontal="center" vertical="center" wrapText="1"/>
    </xf>
    <xf numFmtId="0" fontId="36" fillId="0" borderId="58" xfId="0" applyFont="1" applyBorder="1" applyAlignment="1">
      <alignment horizontal="center" vertical="center" wrapText="1"/>
    </xf>
    <xf numFmtId="0" fontId="36" fillId="0" borderId="53" xfId="0" applyFont="1" applyBorder="1" applyAlignment="1">
      <alignment horizontal="center" vertical="center" wrapText="1"/>
    </xf>
    <xf numFmtId="0" fontId="36" fillId="0" borderId="79" xfId="0" applyFont="1" applyBorder="1" applyAlignment="1">
      <alignment horizontal="center" vertical="center" wrapText="1"/>
    </xf>
    <xf numFmtId="0" fontId="36" fillId="0" borderId="100" xfId="0" applyFont="1" applyBorder="1" applyAlignment="1">
      <alignment horizontal="center" vertical="center" wrapText="1"/>
    </xf>
    <xf numFmtId="0" fontId="36" fillId="0" borderId="64" xfId="0" applyFont="1" applyBorder="1" applyAlignment="1">
      <alignment horizontal="center" vertical="center" wrapText="1"/>
    </xf>
    <xf numFmtId="0" fontId="36" fillId="0" borderId="66" xfId="0" applyFont="1" applyBorder="1" applyAlignment="1">
      <alignment horizontal="center" vertical="center" wrapText="1"/>
    </xf>
    <xf numFmtId="0" fontId="19" fillId="0" borderId="92"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93" xfId="0" applyFont="1" applyBorder="1" applyAlignment="1">
      <alignment horizontal="center" vertical="center" wrapText="1"/>
    </xf>
    <xf numFmtId="0" fontId="39" fillId="0" borderId="19" xfId="0" applyFont="1" applyFill="1" applyBorder="1" applyAlignment="1">
      <alignment horizontal="center" vertical="center" textRotation="90" wrapText="1"/>
    </xf>
    <xf numFmtId="0" fontId="39" fillId="0" borderId="39" xfId="0" applyFont="1" applyFill="1" applyBorder="1" applyAlignment="1">
      <alignment horizontal="center" vertical="center" textRotation="90" wrapText="1"/>
    </xf>
    <xf numFmtId="0" fontId="36" fillId="0" borderId="68" xfId="0" applyFont="1" applyFill="1" applyBorder="1" applyAlignment="1">
      <alignment horizontal="center" vertical="center" wrapText="1"/>
    </xf>
    <xf numFmtId="0" fontId="36" fillId="0" borderId="70" xfId="0" applyFont="1" applyFill="1" applyBorder="1" applyAlignment="1">
      <alignment horizontal="center" vertical="center" wrapText="1"/>
    </xf>
    <xf numFmtId="0" fontId="36" fillId="0" borderId="72" xfId="0" applyFont="1" applyFill="1" applyBorder="1" applyAlignment="1">
      <alignment horizontal="center" vertical="center" wrapText="1"/>
    </xf>
    <xf numFmtId="0" fontId="0" fillId="0" borderId="80" xfId="0" applyFont="1" applyFill="1" applyBorder="1" applyAlignment="1">
      <alignment horizontal="center" vertical="center" wrapText="1"/>
    </xf>
    <xf numFmtId="0" fontId="0" fillId="0" borderId="53" xfId="0" applyFont="1" applyFill="1" applyBorder="1" applyAlignment="1">
      <alignment horizontal="center" vertical="center" wrapText="1"/>
    </xf>
    <xf numFmtId="0" fontId="0" fillId="0" borderId="79" xfId="0" applyFont="1" applyFill="1" applyBorder="1" applyAlignment="1">
      <alignment horizontal="center" vertical="center" wrapText="1"/>
    </xf>
    <xf numFmtId="0" fontId="0" fillId="0" borderId="69" xfId="0" applyFont="1" applyFill="1" applyBorder="1" applyAlignment="1">
      <alignment horizontal="center" vertical="center" wrapText="1"/>
    </xf>
    <xf numFmtId="0" fontId="0" fillId="0" borderId="65" xfId="0" applyFont="1" applyFill="1" applyBorder="1" applyAlignment="1">
      <alignment horizontal="center" vertical="center" wrapText="1"/>
    </xf>
    <xf numFmtId="0" fontId="0" fillId="0" borderId="67" xfId="0" applyFont="1" applyFill="1" applyBorder="1" applyAlignment="1">
      <alignment horizontal="center" vertical="center" wrapText="1"/>
    </xf>
    <xf numFmtId="0" fontId="36" fillId="0" borderId="39" xfId="0" applyFont="1" applyBorder="1" applyAlignment="1">
      <alignment horizontal="center" vertical="center" wrapText="1"/>
    </xf>
    <xf numFmtId="9" fontId="0" fillId="0" borderId="78" xfId="0" applyNumberFormat="1" applyFont="1" applyBorder="1" applyAlignment="1">
      <alignment horizontal="center" vertical="center" wrapText="1"/>
    </xf>
    <xf numFmtId="0" fontId="0" fillId="0" borderId="72" xfId="0" applyFont="1" applyBorder="1" applyAlignment="1">
      <alignment horizontal="center" vertical="center" wrapText="1"/>
    </xf>
    <xf numFmtId="0" fontId="0" fillId="0" borderId="68" xfId="0" applyFont="1" applyBorder="1" applyAlignment="1">
      <alignment horizontal="center" vertical="center" wrapText="1"/>
    </xf>
    <xf numFmtId="0" fontId="36" fillId="4" borderId="36" xfId="0" applyFont="1" applyFill="1" applyBorder="1" applyAlignment="1">
      <alignment horizontal="center" vertical="center" wrapText="1"/>
    </xf>
    <xf numFmtId="0" fontId="36" fillId="4" borderId="6" xfId="0" applyFont="1" applyFill="1" applyBorder="1" applyAlignment="1">
      <alignment horizontal="center" vertical="center" wrapText="1"/>
    </xf>
    <xf numFmtId="0" fontId="36" fillId="4" borderId="31" xfId="0" applyFont="1" applyFill="1" applyBorder="1" applyAlignment="1">
      <alignment horizontal="center" vertical="center" wrapText="1"/>
    </xf>
    <xf numFmtId="0" fontId="19" fillId="0" borderId="6" xfId="0" applyFont="1" applyBorder="1" applyAlignment="1">
      <alignment horizontal="left" vertical="center" wrapText="1"/>
    </xf>
    <xf numFmtId="0" fontId="19" fillId="0" borderId="31" xfId="0" applyFont="1" applyBorder="1" applyAlignment="1">
      <alignment horizontal="left" vertical="center" wrapText="1"/>
    </xf>
    <xf numFmtId="0" fontId="19" fillId="0" borderId="86" xfId="0" applyFont="1" applyBorder="1" applyAlignment="1">
      <alignment horizontal="center" vertical="center" wrapText="1"/>
    </xf>
    <xf numFmtId="9" fontId="19" fillId="0" borderId="77" xfId="0" applyNumberFormat="1" applyFont="1" applyBorder="1" applyAlignment="1">
      <alignment horizontal="center" vertical="center" wrapText="1"/>
    </xf>
    <xf numFmtId="9" fontId="0" fillId="0" borderId="77" xfId="0" applyNumberFormat="1" applyFont="1" applyBorder="1" applyAlignment="1">
      <alignment horizontal="center" vertical="center"/>
    </xf>
    <xf numFmtId="0" fontId="0" fillId="0" borderId="78" xfId="0" applyFont="1" applyBorder="1" applyAlignment="1">
      <alignment horizontal="center" vertical="center" wrapText="1"/>
    </xf>
    <xf numFmtId="0" fontId="19" fillId="0" borderId="27" xfId="0" applyFont="1" applyBorder="1" applyAlignment="1">
      <alignment vertical="center" wrapText="1"/>
    </xf>
    <xf numFmtId="0" fontId="19" fillId="0" borderId="12" xfId="0" applyFont="1" applyFill="1" applyBorder="1" applyAlignment="1">
      <alignment horizontal="center" vertical="center" wrapText="1"/>
    </xf>
    <xf numFmtId="9" fontId="0" fillId="0" borderId="6" xfId="0" applyNumberFormat="1" applyFont="1" applyBorder="1" applyAlignment="1">
      <alignment horizontal="center" vertical="center"/>
    </xf>
    <xf numFmtId="9" fontId="0" fillId="0" borderId="31" xfId="0" applyNumberFormat="1" applyFont="1" applyBorder="1" applyAlignment="1">
      <alignment horizontal="center" vertical="center"/>
    </xf>
    <xf numFmtId="9" fontId="0" fillId="11" borderId="68" xfId="0" applyNumberFormat="1" applyFont="1" applyFill="1" applyBorder="1" applyAlignment="1">
      <alignment horizontal="center" vertical="center" wrapText="1"/>
    </xf>
    <xf numFmtId="9" fontId="0" fillId="11" borderId="70" xfId="0" applyNumberFormat="1" applyFont="1" applyFill="1" applyBorder="1" applyAlignment="1">
      <alignment horizontal="center" vertical="center" wrapText="1"/>
    </xf>
    <xf numFmtId="9" fontId="0" fillId="11" borderId="72" xfId="0" applyNumberFormat="1" applyFont="1" applyFill="1" applyBorder="1" applyAlignment="1">
      <alignment horizontal="center" vertical="center" wrapText="1"/>
    </xf>
    <xf numFmtId="0" fontId="19" fillId="0" borderId="45" xfId="0" applyFont="1" applyBorder="1" applyAlignment="1">
      <alignment horizontal="center" vertical="center" wrapText="1"/>
    </xf>
    <xf numFmtId="43" fontId="22" fillId="0" borderId="7" xfId="1" applyFont="1" applyFill="1" applyBorder="1" applyAlignment="1">
      <alignment horizontal="center" vertical="center" wrapText="1"/>
    </xf>
    <xf numFmtId="43" fontId="22" fillId="0" borderId="8" xfId="1" applyFont="1" applyFill="1" applyBorder="1" applyAlignment="1">
      <alignment horizontal="center" vertical="center" wrapText="1"/>
    </xf>
    <xf numFmtId="0" fontId="36" fillId="4" borderId="69" xfId="0" applyFont="1" applyFill="1" applyBorder="1" applyAlignment="1">
      <alignment horizontal="center" vertical="center" wrapText="1"/>
    </xf>
    <xf numFmtId="0" fontId="36" fillId="4" borderId="65" xfId="0" applyFont="1" applyFill="1" applyBorder="1" applyAlignment="1">
      <alignment horizontal="center" vertical="center" wrapText="1"/>
    </xf>
    <xf numFmtId="0" fontId="36" fillId="4" borderId="67" xfId="0" applyFont="1" applyFill="1" applyBorder="1" applyAlignment="1">
      <alignment horizontal="center" vertical="center" wrapText="1"/>
    </xf>
  </cellXfs>
  <cellStyles count="126">
    <cellStyle name="Comma" xfId="1" builtinId="3"/>
    <cellStyle name="Comma 10" xfId="90" xr:uid="{00000000-0005-0000-0000-000001000000}"/>
    <cellStyle name="Comma 11" xfId="94" xr:uid="{00000000-0005-0000-0000-000002000000}"/>
    <cellStyle name="Comma 12" xfId="95" xr:uid="{00000000-0005-0000-0000-000003000000}"/>
    <cellStyle name="Comma 13" xfId="97" xr:uid="{00000000-0005-0000-0000-000004000000}"/>
    <cellStyle name="Comma 14" xfId="121" xr:uid="{00000000-0005-0000-0000-000005000000}"/>
    <cellStyle name="Comma 2" xfId="2" xr:uid="{00000000-0005-0000-0000-000006000000}"/>
    <cellStyle name="Comma 2 2" xfId="3" xr:uid="{00000000-0005-0000-0000-000007000000}"/>
    <cellStyle name="Comma 2 2 2" xfId="4" xr:uid="{00000000-0005-0000-0000-000008000000}"/>
    <cellStyle name="Comma 2 2 2 2" xfId="48" xr:uid="{00000000-0005-0000-0000-000009000000}"/>
    <cellStyle name="Comma 2 2 3" xfId="47" xr:uid="{00000000-0005-0000-0000-00000A000000}"/>
    <cellStyle name="Comma 2 3" xfId="5" xr:uid="{00000000-0005-0000-0000-00000B000000}"/>
    <cellStyle name="Comma 2 3 2" xfId="49" xr:uid="{00000000-0005-0000-0000-00000C000000}"/>
    <cellStyle name="Comma 2 4" xfId="6" xr:uid="{00000000-0005-0000-0000-00000D000000}"/>
    <cellStyle name="Comma 2 4 2" xfId="43" xr:uid="{00000000-0005-0000-0000-00000E000000}"/>
    <cellStyle name="Comma 2 4 2 2" xfId="84" xr:uid="{00000000-0005-0000-0000-00000F000000}"/>
    <cellStyle name="Comma 2 4 2 2 2" xfId="115" xr:uid="{00000000-0005-0000-0000-000010000000}"/>
    <cellStyle name="Comma 2 4 2 3" xfId="106" xr:uid="{00000000-0005-0000-0000-000011000000}"/>
    <cellStyle name="Comma 2 4 3" xfId="50" xr:uid="{00000000-0005-0000-0000-000012000000}"/>
    <cellStyle name="Comma 2 4 3 2" xfId="108" xr:uid="{00000000-0005-0000-0000-000013000000}"/>
    <cellStyle name="Comma 2 4 4" xfId="99" xr:uid="{00000000-0005-0000-0000-000014000000}"/>
    <cellStyle name="Comma 2 5" xfId="7" xr:uid="{00000000-0005-0000-0000-000015000000}"/>
    <cellStyle name="Comma 2 5 2" xfId="51" xr:uid="{00000000-0005-0000-0000-000016000000}"/>
    <cellStyle name="Comma 2 6" xfId="46" xr:uid="{00000000-0005-0000-0000-000017000000}"/>
    <cellStyle name="Comma 3" xfId="8" xr:uid="{00000000-0005-0000-0000-000018000000}"/>
    <cellStyle name="Comma 3 2" xfId="9" xr:uid="{00000000-0005-0000-0000-000019000000}"/>
    <cellStyle name="Comma 3 2 2" xfId="53" xr:uid="{00000000-0005-0000-0000-00001A000000}"/>
    <cellStyle name="Comma 3 3" xfId="10" xr:uid="{00000000-0005-0000-0000-00001B000000}"/>
    <cellStyle name="Comma 3 3 2" xfId="54" xr:uid="{00000000-0005-0000-0000-00001C000000}"/>
    <cellStyle name="Comma 3 4" xfId="52" xr:uid="{00000000-0005-0000-0000-00001D000000}"/>
    <cellStyle name="Comma 4" xfId="11" xr:uid="{00000000-0005-0000-0000-00001E000000}"/>
    <cellStyle name="Comma 4 2" xfId="12" xr:uid="{00000000-0005-0000-0000-00001F000000}"/>
    <cellStyle name="Comma 4 2 2" xfId="56" xr:uid="{00000000-0005-0000-0000-000020000000}"/>
    <cellStyle name="Comma 4 3" xfId="55" xr:uid="{00000000-0005-0000-0000-000021000000}"/>
    <cellStyle name="Comma 5" xfId="13" xr:uid="{00000000-0005-0000-0000-000022000000}"/>
    <cellStyle name="Comma 5 2" xfId="14" xr:uid="{00000000-0005-0000-0000-000023000000}"/>
    <cellStyle name="Comma 5 2 2" xfId="15" xr:uid="{00000000-0005-0000-0000-000024000000}"/>
    <cellStyle name="Comma 5 2 2 2" xfId="59" xr:uid="{00000000-0005-0000-0000-000025000000}"/>
    <cellStyle name="Comma 5 2 3" xfId="58" xr:uid="{00000000-0005-0000-0000-000026000000}"/>
    <cellStyle name="Comma 5 3" xfId="16" xr:uid="{00000000-0005-0000-0000-000027000000}"/>
    <cellStyle name="Comma 5 3 2" xfId="17" xr:uid="{00000000-0005-0000-0000-000028000000}"/>
    <cellStyle name="Comma 5 3 2 2" xfId="61" xr:uid="{00000000-0005-0000-0000-000029000000}"/>
    <cellStyle name="Comma 5 3 3" xfId="60" xr:uid="{00000000-0005-0000-0000-00002A000000}"/>
    <cellStyle name="Comma 5 4" xfId="18" xr:uid="{00000000-0005-0000-0000-00002B000000}"/>
    <cellStyle name="Comma 5 4 2" xfId="62" xr:uid="{00000000-0005-0000-0000-00002C000000}"/>
    <cellStyle name="Comma 5 5" xfId="57" xr:uid="{00000000-0005-0000-0000-00002D000000}"/>
    <cellStyle name="Comma 6" xfId="19" xr:uid="{00000000-0005-0000-0000-00002E000000}"/>
    <cellStyle name="Comma 6 2" xfId="42" xr:uid="{00000000-0005-0000-0000-00002F000000}"/>
    <cellStyle name="Comma 6 2 2" xfId="83" xr:uid="{00000000-0005-0000-0000-000030000000}"/>
    <cellStyle name="Comma 6 2 2 2" xfId="114" xr:uid="{00000000-0005-0000-0000-000031000000}"/>
    <cellStyle name="Comma 6 2 3" xfId="105" xr:uid="{00000000-0005-0000-0000-000032000000}"/>
    <cellStyle name="Comma 6 3" xfId="63" xr:uid="{00000000-0005-0000-0000-000033000000}"/>
    <cellStyle name="Comma 6 3 2" xfId="109" xr:uid="{00000000-0005-0000-0000-000034000000}"/>
    <cellStyle name="Comma 6 4" xfId="88" xr:uid="{00000000-0005-0000-0000-000035000000}"/>
    <cellStyle name="Comma 6 4 2" xfId="119" xr:uid="{00000000-0005-0000-0000-000036000000}"/>
    <cellStyle name="Comma 6 5" xfId="100" xr:uid="{00000000-0005-0000-0000-000037000000}"/>
    <cellStyle name="Comma 7" xfId="20" xr:uid="{00000000-0005-0000-0000-000038000000}"/>
    <cellStyle name="Comma 7 2" xfId="21" xr:uid="{00000000-0005-0000-0000-000039000000}"/>
    <cellStyle name="Comma 7 2 2" xfId="65" xr:uid="{00000000-0005-0000-0000-00003A000000}"/>
    <cellStyle name="Comma 7 3" xfId="64" xr:uid="{00000000-0005-0000-0000-00003B000000}"/>
    <cellStyle name="Comma 8" xfId="40" xr:uid="{00000000-0005-0000-0000-00003C000000}"/>
    <cellStyle name="Comma 8 2" xfId="81" xr:uid="{00000000-0005-0000-0000-00003D000000}"/>
    <cellStyle name="Comma 8 2 2" xfId="112" xr:uid="{00000000-0005-0000-0000-00003E000000}"/>
    <cellStyle name="Comma 8 3" xfId="103" xr:uid="{00000000-0005-0000-0000-00003F000000}"/>
    <cellStyle name="Comma 9" xfId="87" xr:uid="{00000000-0005-0000-0000-000040000000}"/>
    <cellStyle name="Comma 9 2" xfId="118" xr:uid="{00000000-0005-0000-0000-000041000000}"/>
    <cellStyle name="Header1" xfId="22" xr:uid="{00000000-0005-0000-0000-000042000000}"/>
    <cellStyle name="Hyperlink" xfId="125" builtinId="8"/>
    <cellStyle name="Normal" xfId="0" builtinId="0"/>
    <cellStyle name="Normal 10" xfId="86" xr:uid="{00000000-0005-0000-0000-000045000000}"/>
    <cellStyle name="Normal 10 2" xfId="117" xr:uid="{00000000-0005-0000-0000-000046000000}"/>
    <cellStyle name="Normal 11" xfId="89" xr:uid="{00000000-0005-0000-0000-000047000000}"/>
    <cellStyle name="Normal 12" xfId="91" xr:uid="{00000000-0005-0000-0000-000048000000}"/>
    <cellStyle name="Normal 13" xfId="96" xr:uid="{00000000-0005-0000-0000-000049000000}"/>
    <cellStyle name="Normal 14" xfId="120" xr:uid="{00000000-0005-0000-0000-00004A000000}"/>
    <cellStyle name="Normal 15" xfId="123" xr:uid="{00000000-0005-0000-0000-00004B000000}"/>
    <cellStyle name="Normal 16" xfId="124" xr:uid="{00000000-0005-0000-0000-00004C000000}"/>
    <cellStyle name="Normal 2" xfId="23" xr:uid="{00000000-0005-0000-0000-00004D000000}"/>
    <cellStyle name="Normal 2 2" xfId="24" xr:uid="{00000000-0005-0000-0000-00004E000000}"/>
    <cellStyle name="Normal 2 2 2" xfId="66" xr:uid="{00000000-0005-0000-0000-00004F000000}"/>
    <cellStyle name="Normal 2 3" xfId="93" xr:uid="{00000000-0005-0000-0000-000050000000}"/>
    <cellStyle name="Normal 3" xfId="25" xr:uid="{00000000-0005-0000-0000-000051000000}"/>
    <cellStyle name="Normal 3 2" xfId="26" xr:uid="{00000000-0005-0000-0000-000052000000}"/>
    <cellStyle name="Normal 3 2 2" xfId="68" xr:uid="{00000000-0005-0000-0000-000053000000}"/>
    <cellStyle name="Normal 3 3" xfId="27" xr:uid="{00000000-0005-0000-0000-000054000000}"/>
    <cellStyle name="Normal 3 3 2" xfId="69" xr:uid="{00000000-0005-0000-0000-000055000000}"/>
    <cellStyle name="Normal 3 4" xfId="67" xr:uid="{00000000-0005-0000-0000-000056000000}"/>
    <cellStyle name="Normal 4" xfId="28" xr:uid="{00000000-0005-0000-0000-000057000000}"/>
    <cellStyle name="Normal 4 2" xfId="70" xr:uid="{00000000-0005-0000-0000-000058000000}"/>
    <cellStyle name="Normal 4 2 2" xfId="110" xr:uid="{00000000-0005-0000-0000-000059000000}"/>
    <cellStyle name="Normal 4 3" xfId="101" xr:uid="{00000000-0005-0000-0000-00005A000000}"/>
    <cellStyle name="Normal 5" xfId="29" xr:uid="{00000000-0005-0000-0000-00005B000000}"/>
    <cellStyle name="Normal 5 2" xfId="30" xr:uid="{00000000-0005-0000-0000-00005C000000}"/>
    <cellStyle name="Normal 5 2 2" xfId="72" xr:uid="{00000000-0005-0000-0000-00005D000000}"/>
    <cellStyle name="Normal 5 3" xfId="71" xr:uid="{00000000-0005-0000-0000-00005E000000}"/>
    <cellStyle name="Normal 6" xfId="31" xr:uid="{00000000-0005-0000-0000-00005F000000}"/>
    <cellStyle name="Normal 6 2" xfId="73" xr:uid="{00000000-0005-0000-0000-000060000000}"/>
    <cellStyle name="Normal 7" xfId="32" xr:uid="{00000000-0005-0000-0000-000061000000}"/>
    <cellStyle name="Normal 7 2" xfId="33" xr:uid="{00000000-0005-0000-0000-000062000000}"/>
    <cellStyle name="Normal 7 2 2" xfId="75" xr:uid="{00000000-0005-0000-0000-000063000000}"/>
    <cellStyle name="Normal 7 3" xfId="74" xr:uid="{00000000-0005-0000-0000-000064000000}"/>
    <cellStyle name="Normal 8" xfId="39" xr:uid="{00000000-0005-0000-0000-000065000000}"/>
    <cellStyle name="Normal 8 2" xfId="44" xr:uid="{00000000-0005-0000-0000-000066000000}"/>
    <cellStyle name="Normal 8 2 2" xfId="85" xr:uid="{00000000-0005-0000-0000-000067000000}"/>
    <cellStyle name="Normal 8 2 2 2" xfId="116" xr:uid="{00000000-0005-0000-0000-000068000000}"/>
    <cellStyle name="Normal 8 2 3" xfId="107" xr:uid="{00000000-0005-0000-0000-000069000000}"/>
    <cellStyle name="Normal 8 3" xfId="80" xr:uid="{00000000-0005-0000-0000-00006A000000}"/>
    <cellStyle name="Normal 8 3 2" xfId="111" xr:uid="{00000000-0005-0000-0000-00006B000000}"/>
    <cellStyle name="Normal 8 4" xfId="102" xr:uid="{00000000-0005-0000-0000-00006C000000}"/>
    <cellStyle name="Normal 9" xfId="45" xr:uid="{00000000-0005-0000-0000-00006D000000}"/>
    <cellStyle name="Percent" xfId="34" builtinId="5"/>
    <cellStyle name="Percent 2" xfId="35" xr:uid="{00000000-0005-0000-0000-00006F000000}"/>
    <cellStyle name="Percent 2 2" xfId="36" xr:uid="{00000000-0005-0000-0000-000070000000}"/>
    <cellStyle name="Percent 2 2 2" xfId="77" xr:uid="{00000000-0005-0000-0000-000071000000}"/>
    <cellStyle name="Percent 2 3" xfId="76" xr:uid="{00000000-0005-0000-0000-000072000000}"/>
    <cellStyle name="Percent 3" xfId="37" xr:uid="{00000000-0005-0000-0000-000073000000}"/>
    <cellStyle name="Percent 3 2" xfId="38" xr:uid="{00000000-0005-0000-0000-000074000000}"/>
    <cellStyle name="Percent 3 2 2" xfId="79" xr:uid="{00000000-0005-0000-0000-000075000000}"/>
    <cellStyle name="Percent 3 3" xfId="78" xr:uid="{00000000-0005-0000-0000-000076000000}"/>
    <cellStyle name="Percent 4" xfId="41" xr:uid="{00000000-0005-0000-0000-000077000000}"/>
    <cellStyle name="Percent 4 2" xfId="82" xr:uid="{00000000-0005-0000-0000-000078000000}"/>
    <cellStyle name="Percent 4 2 2" xfId="113" xr:uid="{00000000-0005-0000-0000-000079000000}"/>
    <cellStyle name="Percent 4 3" xfId="104" xr:uid="{00000000-0005-0000-0000-00007A000000}"/>
    <cellStyle name="Percent 5" xfId="92" xr:uid="{00000000-0005-0000-0000-00007B000000}"/>
    <cellStyle name="Percent 6" xfId="98" xr:uid="{00000000-0005-0000-0000-00007C000000}"/>
    <cellStyle name="Percent 7" xfId="122" xr:uid="{00000000-0005-0000-0000-00007D000000}"/>
  </cellStyles>
  <dxfs count="127">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4" tint="0.59996337778862885"/>
        </patternFill>
      </fill>
    </dxf>
    <dxf>
      <fill>
        <patternFill>
          <bgColor theme="7" tint="0.59996337778862885"/>
        </patternFill>
      </fill>
    </dxf>
    <dxf>
      <fill>
        <patternFill>
          <bgColor theme="4" tint="0.59996337778862885"/>
        </patternFill>
      </fill>
    </dxf>
    <dxf>
      <fill>
        <patternFill>
          <bgColor theme="7" tint="0.59996337778862885"/>
        </patternFill>
      </fill>
    </dxf>
    <dxf>
      <fill>
        <patternFill>
          <bgColor theme="4" tint="0.59996337778862885"/>
        </patternFill>
      </fill>
    </dxf>
    <dxf>
      <fill>
        <patternFill>
          <bgColor theme="7" tint="0.59996337778862885"/>
        </patternFill>
      </fill>
    </dxf>
    <dxf>
      <fill>
        <patternFill>
          <bgColor theme="4" tint="0.59996337778862885"/>
        </patternFill>
      </fill>
    </dxf>
    <dxf>
      <fill>
        <patternFill>
          <bgColor theme="7" tint="0.59996337778862885"/>
        </patternFill>
      </fill>
    </dxf>
    <dxf>
      <fill>
        <patternFill>
          <bgColor theme="4" tint="0.59996337778862885"/>
        </patternFill>
      </fill>
    </dxf>
    <dxf>
      <fill>
        <patternFill>
          <bgColor theme="7" tint="0.59996337778862885"/>
        </patternFill>
      </fill>
    </dxf>
    <dxf>
      <fill>
        <patternFill>
          <bgColor theme="4" tint="0.59996337778862885"/>
        </patternFill>
      </fill>
    </dxf>
    <dxf>
      <fill>
        <patternFill>
          <bgColor theme="7" tint="0.59996337778862885"/>
        </patternFill>
      </fill>
    </dxf>
    <dxf>
      <fill>
        <patternFill>
          <bgColor theme="4" tint="0.59996337778862885"/>
        </patternFill>
      </fill>
    </dxf>
    <dxf>
      <fill>
        <patternFill>
          <bgColor theme="7"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7"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7" tint="0.59996337778862885"/>
        </patternFill>
      </fill>
    </dxf>
    <dxf>
      <fill>
        <patternFill>
          <bgColor theme="4" tint="0.59996337778862885"/>
        </patternFill>
      </fill>
    </dxf>
    <dxf>
      <fill>
        <patternFill>
          <bgColor theme="4" tint="0.59996337778862885"/>
        </patternFill>
      </fill>
    </dxf>
    <dxf>
      <fill>
        <patternFill>
          <bgColor theme="7" tint="0.59996337778862885"/>
        </patternFill>
      </fill>
    </dxf>
    <dxf>
      <fill>
        <patternFill>
          <bgColor theme="4"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7"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7" tint="0.59996337778862885"/>
        </patternFill>
      </fill>
    </dxf>
    <dxf>
      <fill>
        <patternFill>
          <bgColor theme="4" tint="0.59996337778862885"/>
        </patternFill>
      </fill>
    </dxf>
    <dxf>
      <fill>
        <patternFill>
          <bgColor theme="7"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7" tint="0.59996337778862885"/>
        </patternFill>
      </fill>
    </dxf>
    <dxf>
      <fill>
        <patternFill>
          <bgColor theme="7" tint="0.59996337778862885"/>
        </patternFill>
      </fill>
    </dxf>
    <dxf>
      <fill>
        <patternFill>
          <bgColor theme="4" tint="0.59996337778862885"/>
        </patternFill>
      </fill>
    </dxf>
    <dxf>
      <fill>
        <patternFill>
          <bgColor theme="7" tint="0.59996337778862885"/>
        </patternFill>
      </fill>
    </dxf>
    <dxf>
      <fill>
        <patternFill>
          <bgColor theme="4" tint="0.59996337778862885"/>
        </patternFill>
      </fill>
    </dxf>
    <dxf>
      <fill>
        <patternFill>
          <bgColor theme="7" tint="0.59996337778862885"/>
        </patternFill>
      </fill>
    </dxf>
    <dxf>
      <fill>
        <patternFill>
          <bgColor theme="7" tint="0.59996337778862885"/>
        </patternFill>
      </fill>
    </dxf>
    <dxf>
      <fill>
        <patternFill>
          <bgColor theme="4" tint="0.59996337778862885"/>
        </patternFill>
      </fill>
    </dxf>
    <dxf>
      <fill>
        <patternFill>
          <bgColor theme="7" tint="0.59996337778862885"/>
        </patternFill>
      </fill>
    </dxf>
    <dxf>
      <fill>
        <patternFill>
          <bgColor theme="4" tint="0.59996337778862885"/>
        </patternFill>
      </fill>
    </dxf>
    <dxf>
      <fill>
        <patternFill>
          <bgColor theme="7" tint="0.59996337778862885"/>
        </patternFill>
      </fill>
    </dxf>
    <dxf>
      <fill>
        <patternFill>
          <bgColor theme="7" tint="0.59996337778862885"/>
        </patternFill>
      </fill>
    </dxf>
    <dxf>
      <fill>
        <patternFill>
          <bgColor theme="4" tint="0.59996337778862885"/>
        </patternFill>
      </fill>
    </dxf>
    <dxf>
      <fill>
        <patternFill>
          <bgColor theme="7" tint="0.59996337778862885"/>
        </patternFill>
      </fill>
    </dxf>
    <dxf>
      <fill>
        <patternFill>
          <bgColor theme="7" tint="0.59996337778862885"/>
        </patternFill>
      </fill>
    </dxf>
    <dxf>
      <fill>
        <patternFill>
          <bgColor theme="4" tint="0.59996337778862885"/>
        </patternFill>
      </fill>
    </dxf>
    <dxf>
      <fill>
        <patternFill>
          <bgColor theme="4" tint="0.59996337778862885"/>
        </patternFill>
      </fill>
    </dxf>
    <dxf>
      <fill>
        <patternFill>
          <bgColor theme="7"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7" tint="0.59996337778862885"/>
        </patternFill>
      </fill>
    </dxf>
    <dxf>
      <fill>
        <patternFill>
          <bgColor theme="7" tint="0.59996337778862885"/>
        </patternFill>
      </fill>
    </dxf>
    <dxf>
      <fill>
        <patternFill>
          <bgColor theme="4" tint="0.59996337778862885"/>
        </patternFill>
      </fill>
    </dxf>
    <dxf>
      <fill>
        <patternFill>
          <bgColor theme="4" tint="0.59996337778862885"/>
        </patternFill>
      </fill>
    </dxf>
    <dxf>
      <fill>
        <patternFill>
          <bgColor theme="7" tint="0.59996337778862885"/>
        </patternFill>
      </fill>
    </dxf>
    <dxf>
      <fill>
        <patternFill>
          <bgColor theme="4" tint="0.59996337778862885"/>
        </patternFill>
      </fill>
    </dxf>
    <dxf>
      <fill>
        <patternFill>
          <bgColor theme="4" tint="0.59996337778862885"/>
        </patternFill>
      </fill>
    </dxf>
    <dxf>
      <fill>
        <patternFill>
          <bgColor theme="7" tint="0.59996337778862885"/>
        </patternFill>
      </fill>
    </dxf>
    <dxf>
      <fill>
        <patternFill>
          <bgColor theme="4" tint="0.59996337778862885"/>
        </patternFill>
      </fill>
    </dxf>
    <dxf>
      <fill>
        <patternFill>
          <bgColor theme="4" tint="0.59996337778862885"/>
        </patternFill>
      </fill>
    </dxf>
    <dxf>
      <fill>
        <patternFill>
          <bgColor theme="7"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2021 Performance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strRef>
              <c:f>'Global Dashboard'!$C$5:$C$12</c:f>
              <c:strCache>
                <c:ptCount val="8"/>
                <c:pt idx="0">
                  <c:v>NBC Ngong Road</c:v>
                </c:pt>
                <c:pt idx="1">
                  <c:v>NBC Kibera</c:v>
                </c:pt>
                <c:pt idx="2">
                  <c:v>NBC Ongata Rongai</c:v>
                </c:pt>
                <c:pt idx="3">
                  <c:v>NBC Westlands</c:v>
                </c:pt>
                <c:pt idx="4">
                  <c:v>NBC Kikuyu</c:v>
                </c:pt>
                <c:pt idx="5">
                  <c:v>NBC Kitengela</c:v>
                </c:pt>
                <c:pt idx="6">
                  <c:v>Global Missions &amp; Outreach</c:v>
                </c:pt>
                <c:pt idx="7">
                  <c:v>Administry</c:v>
                </c:pt>
              </c:strCache>
            </c:strRef>
          </c:cat>
          <c:val>
            <c:numRef>
              <c:f>'Global Dashboard'!$D$5:$D$12</c:f>
              <c:numCache>
                <c:formatCode>0%</c:formatCode>
                <c:ptCount val="8"/>
                <c:pt idx="0">
                  <c:v>0</c:v>
                </c:pt>
                <c:pt idx="1">
                  <c:v>0</c:v>
                </c:pt>
                <c:pt idx="2">
                  <c:v>0.29437908496732024</c:v>
                </c:pt>
                <c:pt idx="3">
                  <c:v>0</c:v>
                </c:pt>
                <c:pt idx="4">
                  <c:v>0</c:v>
                </c:pt>
                <c:pt idx="5">
                  <c:v>0</c:v>
                </c:pt>
                <c:pt idx="6">
                  <c:v>0.3346037008563435</c:v>
                </c:pt>
                <c:pt idx="7">
                  <c:v>0</c:v>
                </c:pt>
              </c:numCache>
            </c:numRef>
          </c:val>
          <c:extLst>
            <c:ext xmlns:c16="http://schemas.microsoft.com/office/drawing/2014/chart" uri="{C3380CC4-5D6E-409C-BE32-E72D297353CC}">
              <c16:uniqueId val="{00000000-65E9-5046-B806-BD864E1C4659}"/>
            </c:ext>
          </c:extLst>
        </c:ser>
        <c:dLbls>
          <c:showLegendKey val="0"/>
          <c:showVal val="0"/>
          <c:showCatName val="0"/>
          <c:showSerName val="0"/>
          <c:showPercent val="0"/>
          <c:showBubbleSize val="0"/>
        </c:dLbls>
        <c:gapWidth val="219"/>
        <c:overlap val="-27"/>
        <c:axId val="295401440"/>
        <c:axId val="295402224"/>
      </c:barChart>
      <c:catAx>
        <c:axId val="2954014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5402224"/>
        <c:crosses val="autoZero"/>
        <c:auto val="1"/>
        <c:lblAlgn val="ctr"/>
        <c:lblOffset val="100"/>
        <c:noMultiLvlLbl val="0"/>
      </c:catAx>
      <c:valAx>
        <c:axId val="2954022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54014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485776</xdr:colOff>
      <xdr:row>2</xdr:row>
      <xdr:rowOff>338137</xdr:rowOff>
    </xdr:from>
    <xdr:to>
      <xdr:col>13</xdr:col>
      <xdr:colOff>752476</xdr:colOff>
      <xdr:row>13</xdr:row>
      <xdr:rowOff>138112</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3"/>
  <sheetViews>
    <sheetView workbookViewId="0">
      <selection activeCell="D6" sqref="D6"/>
    </sheetView>
  </sheetViews>
  <sheetFormatPr defaultRowHeight="13.2" x14ac:dyDescent="0.25"/>
  <cols>
    <col min="1" max="1" width="3.33203125" customWidth="1"/>
    <col min="2" max="2" width="4.88671875" customWidth="1"/>
    <col min="3" max="3" width="19.44140625" customWidth="1"/>
    <col min="14" max="14" width="14.44140625" customWidth="1"/>
    <col min="15" max="15" width="23.88671875" customWidth="1"/>
    <col min="16" max="16" width="1.109375" customWidth="1"/>
  </cols>
  <sheetData>
    <row r="1" spans="1:37" s="471" customFormat="1" x14ac:dyDescent="0.25"/>
    <row r="2" spans="1:37" s="471" customFormat="1" ht="21" x14ac:dyDescent="0.4">
      <c r="B2" s="489" t="s">
        <v>291</v>
      </c>
      <c r="C2" s="469"/>
      <c r="D2" s="469"/>
      <c r="E2" s="469"/>
      <c r="F2" s="469"/>
      <c r="G2" s="470"/>
      <c r="N2" s="472" t="s">
        <v>268</v>
      </c>
      <c r="O2" s="473">
        <v>43848</v>
      </c>
    </row>
    <row r="3" spans="1:37" ht="33.75" customHeight="1" x14ac:dyDescent="0.25">
      <c r="A3" s="471"/>
      <c r="B3" s="486"/>
      <c r="C3" s="471"/>
      <c r="D3" s="471"/>
      <c r="E3" s="471"/>
      <c r="F3" s="471"/>
      <c r="G3" s="471"/>
      <c r="H3" s="471"/>
      <c r="I3" s="471"/>
      <c r="J3" s="471"/>
      <c r="K3" s="471"/>
      <c r="L3" s="471"/>
      <c r="M3" s="471"/>
      <c r="N3" s="471"/>
      <c r="O3" s="471"/>
      <c r="P3" s="471"/>
      <c r="Q3" s="471"/>
      <c r="R3" s="471"/>
      <c r="S3" s="471"/>
      <c r="T3" s="471"/>
      <c r="U3" s="471"/>
      <c r="V3" s="471"/>
      <c r="W3" s="471"/>
      <c r="X3" s="471"/>
      <c r="Y3" s="471"/>
      <c r="Z3" s="471"/>
      <c r="AA3" s="471"/>
      <c r="AB3" s="471"/>
      <c r="AC3" s="471"/>
      <c r="AD3" s="471"/>
      <c r="AE3" s="471"/>
      <c r="AF3" s="471"/>
      <c r="AG3" s="471"/>
      <c r="AH3" s="471"/>
      <c r="AI3" s="471"/>
      <c r="AJ3" s="471"/>
      <c r="AK3" s="471"/>
    </row>
    <row r="4" spans="1:37" ht="17.100000000000001" customHeight="1" x14ac:dyDescent="0.25">
      <c r="A4" s="471"/>
      <c r="B4" s="490" t="s">
        <v>269</v>
      </c>
      <c r="C4" s="491" t="s">
        <v>270</v>
      </c>
      <c r="D4" s="475" t="s">
        <v>271</v>
      </c>
      <c r="E4" s="471"/>
      <c r="F4" s="471"/>
      <c r="G4" s="471"/>
      <c r="H4" s="471"/>
      <c r="I4" s="471"/>
      <c r="J4" s="471"/>
      <c r="K4" s="471"/>
      <c r="L4" s="471"/>
      <c r="M4" s="471"/>
      <c r="N4" s="471"/>
      <c r="O4" s="492" t="s">
        <v>294</v>
      </c>
      <c r="P4" s="471"/>
      <c r="Q4" s="471"/>
      <c r="R4" s="471"/>
      <c r="S4" s="471"/>
      <c r="T4" s="471"/>
      <c r="U4" s="471"/>
      <c r="V4" s="471"/>
      <c r="W4" s="471"/>
      <c r="X4" s="471"/>
      <c r="Y4" s="471"/>
      <c r="Z4" s="471"/>
      <c r="AA4" s="471"/>
      <c r="AB4" s="471"/>
      <c r="AC4" s="471"/>
      <c r="AD4" s="471"/>
      <c r="AE4" s="471"/>
      <c r="AF4" s="471"/>
      <c r="AG4" s="471"/>
      <c r="AH4" s="471"/>
      <c r="AI4" s="471"/>
      <c r="AJ4" s="471"/>
      <c r="AK4" s="471"/>
    </row>
    <row r="5" spans="1:37" ht="17.100000000000001" customHeight="1" x14ac:dyDescent="0.25">
      <c r="A5" s="471"/>
      <c r="B5" s="476" t="s">
        <v>272</v>
      </c>
      <c r="C5" s="502" t="s">
        <v>285</v>
      </c>
      <c r="D5" s="493" t="e">
        <f>AVERAGE(#REF!)</f>
        <v>#REF!</v>
      </c>
      <c r="E5" s="471"/>
      <c r="F5" s="471"/>
      <c r="G5" s="471"/>
      <c r="H5" s="471"/>
      <c r="I5" s="471"/>
      <c r="J5" s="471"/>
      <c r="K5" s="471"/>
      <c r="L5" s="471"/>
      <c r="M5" s="471"/>
      <c r="N5" s="471"/>
      <c r="O5" s="549" t="e">
        <f>AVERAGE(D5:D12)</f>
        <v>#REF!</v>
      </c>
      <c r="P5" s="471"/>
      <c r="Q5" s="471"/>
      <c r="R5" s="471"/>
      <c r="S5" s="471"/>
      <c r="T5" s="471"/>
      <c r="U5" s="471"/>
      <c r="V5" s="471"/>
      <c r="W5" s="471"/>
      <c r="X5" s="471"/>
      <c r="Y5" s="471"/>
      <c r="Z5" s="471"/>
      <c r="AA5" s="471"/>
      <c r="AB5" s="471"/>
      <c r="AC5" s="471"/>
      <c r="AD5" s="471"/>
      <c r="AE5" s="471"/>
      <c r="AF5" s="471"/>
      <c r="AG5" s="471"/>
      <c r="AH5" s="471"/>
      <c r="AI5" s="471"/>
      <c r="AJ5" s="471"/>
      <c r="AK5" s="471"/>
    </row>
    <row r="6" spans="1:37" ht="17.100000000000001" customHeight="1" x14ac:dyDescent="0.25">
      <c r="A6" s="471"/>
      <c r="B6" s="476" t="s">
        <v>273</v>
      </c>
      <c r="C6" s="477" t="s">
        <v>292</v>
      </c>
      <c r="D6" s="407" t="e">
        <f>#REF!</f>
        <v>#REF!</v>
      </c>
      <c r="E6" s="471"/>
      <c r="F6" s="471"/>
      <c r="G6" s="471"/>
      <c r="H6" s="471"/>
      <c r="I6" s="471"/>
      <c r="J6" s="471"/>
      <c r="K6" s="471"/>
      <c r="L6" s="471"/>
      <c r="M6" s="471"/>
      <c r="N6" s="471"/>
      <c r="O6" s="550"/>
      <c r="P6" s="471"/>
      <c r="Q6" s="471"/>
      <c r="R6" s="471"/>
      <c r="S6" s="471"/>
      <c r="T6" s="471"/>
      <c r="U6" s="471"/>
      <c r="V6" s="471"/>
      <c r="W6" s="471"/>
      <c r="X6" s="471"/>
      <c r="Y6" s="471"/>
      <c r="Z6" s="471"/>
      <c r="AA6" s="471"/>
      <c r="AB6" s="471"/>
      <c r="AC6" s="471"/>
      <c r="AD6" s="471"/>
      <c r="AE6" s="471"/>
      <c r="AF6" s="471"/>
      <c r="AG6" s="471"/>
      <c r="AH6" s="471"/>
      <c r="AI6" s="471"/>
      <c r="AJ6" s="471"/>
      <c r="AK6" s="471"/>
    </row>
    <row r="7" spans="1:37" ht="16.5" customHeight="1" x14ac:dyDescent="0.25">
      <c r="A7" s="471"/>
      <c r="B7" s="476" t="s">
        <v>274</v>
      </c>
      <c r="C7" s="478" t="s">
        <v>286</v>
      </c>
      <c r="D7" s="479">
        <f>'NBC ORongai'!P2</f>
        <v>0.29437908496732024</v>
      </c>
      <c r="E7" s="471"/>
      <c r="F7" s="471"/>
      <c r="G7" s="471"/>
      <c r="H7" s="471"/>
      <c r="I7" s="471"/>
      <c r="J7" s="471"/>
      <c r="K7" s="471"/>
      <c r="L7" s="471"/>
      <c r="M7" s="471"/>
      <c r="N7" s="471"/>
      <c r="O7" s="551"/>
      <c r="P7" s="471"/>
      <c r="Q7" s="471"/>
      <c r="R7" s="471"/>
      <c r="S7" s="471"/>
      <c r="T7" s="471"/>
      <c r="U7" s="471"/>
      <c r="V7" s="471"/>
      <c r="W7" s="471"/>
      <c r="X7" s="471"/>
      <c r="Y7" s="471"/>
      <c r="Z7" s="471"/>
      <c r="AA7" s="471"/>
      <c r="AB7" s="471"/>
      <c r="AC7" s="471"/>
      <c r="AD7" s="471"/>
      <c r="AE7" s="471"/>
      <c r="AF7" s="471"/>
      <c r="AG7" s="471"/>
      <c r="AH7" s="471"/>
      <c r="AI7" s="471"/>
      <c r="AJ7" s="471"/>
      <c r="AK7" s="471"/>
    </row>
    <row r="8" spans="1:37" ht="16.5" customHeight="1" x14ac:dyDescent="0.25">
      <c r="A8" s="471"/>
      <c r="B8" s="476" t="s">
        <v>275</v>
      </c>
      <c r="C8" s="494" t="s">
        <v>287</v>
      </c>
      <c r="D8" s="481" t="e">
        <f>#REF!</f>
        <v>#REF!</v>
      </c>
      <c r="E8" s="471"/>
      <c r="F8" s="471"/>
      <c r="G8" s="471"/>
      <c r="H8" s="471"/>
      <c r="I8" s="471"/>
      <c r="J8" s="471"/>
      <c r="K8" s="471"/>
      <c r="L8" s="471"/>
      <c r="M8" s="471"/>
      <c r="N8" s="471"/>
      <c r="O8" s="551"/>
      <c r="P8" s="471"/>
      <c r="Q8" s="471"/>
      <c r="R8" s="471"/>
      <c r="S8" s="471"/>
      <c r="T8" s="471"/>
      <c r="U8" s="471"/>
      <c r="V8" s="471"/>
      <c r="W8" s="471"/>
      <c r="X8" s="471"/>
      <c r="Y8" s="471"/>
      <c r="Z8" s="471"/>
      <c r="AA8" s="471"/>
      <c r="AB8" s="471"/>
      <c r="AC8" s="471"/>
      <c r="AD8" s="471"/>
      <c r="AE8" s="471"/>
      <c r="AF8" s="471"/>
      <c r="AG8" s="471"/>
      <c r="AH8" s="471"/>
      <c r="AI8" s="471"/>
      <c r="AJ8" s="471"/>
      <c r="AK8" s="471"/>
    </row>
    <row r="9" spans="1:37" ht="16.5" customHeight="1" x14ac:dyDescent="0.25">
      <c r="A9" s="471"/>
      <c r="B9" s="476" t="s">
        <v>276</v>
      </c>
      <c r="C9" s="495" t="s">
        <v>254</v>
      </c>
      <c r="D9" s="481" t="e">
        <f>#REF!</f>
        <v>#REF!</v>
      </c>
      <c r="E9" s="480"/>
      <c r="F9" s="471"/>
      <c r="G9" s="471"/>
      <c r="H9" s="471"/>
      <c r="I9" s="471"/>
      <c r="J9" s="471"/>
      <c r="K9" s="471"/>
      <c r="L9" s="471"/>
      <c r="M9" s="471"/>
      <c r="N9" s="471"/>
      <c r="O9" s="552"/>
      <c r="P9" s="471"/>
      <c r="Q9" s="471"/>
      <c r="R9" s="471"/>
      <c r="S9" s="471"/>
      <c r="T9" s="471"/>
      <c r="U9" s="471"/>
      <c r="V9" s="471"/>
      <c r="W9" s="471"/>
      <c r="X9" s="471"/>
      <c r="Y9" s="471"/>
      <c r="Z9" s="471"/>
      <c r="AA9" s="471"/>
      <c r="AB9" s="471"/>
      <c r="AC9" s="471"/>
      <c r="AD9" s="471"/>
      <c r="AE9" s="471"/>
      <c r="AF9" s="471"/>
      <c r="AG9" s="471"/>
      <c r="AH9" s="471"/>
      <c r="AI9" s="471"/>
      <c r="AJ9" s="471"/>
      <c r="AK9" s="471"/>
    </row>
    <row r="10" spans="1:37" ht="21" customHeight="1" x14ac:dyDescent="0.25">
      <c r="A10" s="471"/>
      <c r="B10" s="476" t="s">
        <v>277</v>
      </c>
      <c r="C10" s="496" t="s">
        <v>288</v>
      </c>
      <c r="D10" s="482" t="e">
        <f>#REF!</f>
        <v>#REF!</v>
      </c>
      <c r="E10" s="480"/>
      <c r="F10" s="471"/>
      <c r="G10" s="471"/>
      <c r="H10" s="471"/>
      <c r="I10" s="471"/>
      <c r="J10" s="471"/>
      <c r="K10" s="471"/>
      <c r="L10" s="471"/>
      <c r="M10" s="471"/>
      <c r="N10" s="471"/>
      <c r="O10" s="497"/>
      <c r="P10" s="471"/>
      <c r="Q10" s="471"/>
      <c r="R10" s="471"/>
      <c r="S10" s="471"/>
      <c r="T10" s="471"/>
      <c r="U10" s="471"/>
      <c r="V10" s="471"/>
      <c r="W10" s="471"/>
      <c r="X10" s="471"/>
      <c r="Y10" s="471"/>
      <c r="Z10" s="471"/>
      <c r="AA10" s="471"/>
      <c r="AB10" s="471"/>
      <c r="AC10" s="471"/>
      <c r="AD10" s="471"/>
      <c r="AE10" s="471"/>
      <c r="AF10" s="471"/>
      <c r="AG10" s="471"/>
      <c r="AH10" s="471"/>
      <c r="AI10" s="471"/>
      <c r="AJ10" s="471"/>
      <c r="AK10" s="471"/>
    </row>
    <row r="11" spans="1:37" ht="30.75" customHeight="1" x14ac:dyDescent="0.25">
      <c r="A11" s="471"/>
      <c r="B11" s="498" t="s">
        <v>278</v>
      </c>
      <c r="C11" s="496" t="s">
        <v>289</v>
      </c>
      <c r="D11" s="493">
        <f>'GMO '!P2</f>
        <v>0.3346037008563435</v>
      </c>
      <c r="E11" s="474"/>
      <c r="F11" s="471"/>
      <c r="G11" s="471"/>
      <c r="H11" s="471"/>
      <c r="I11" s="471"/>
      <c r="J11" s="471"/>
      <c r="K11" s="471"/>
      <c r="L11" s="471"/>
      <c r="M11" s="471"/>
      <c r="N11" s="471"/>
      <c r="O11" s="499" t="s">
        <v>279</v>
      </c>
      <c r="P11" s="471"/>
      <c r="Q11" s="471"/>
      <c r="R11" s="471"/>
      <c r="S11" s="471"/>
      <c r="T11" s="471"/>
      <c r="U11" s="471"/>
      <c r="V11" s="471"/>
      <c r="W11" s="471"/>
      <c r="X11" s="471"/>
      <c r="Y11" s="471"/>
      <c r="Z11" s="471"/>
      <c r="AA11" s="471"/>
      <c r="AB11" s="471"/>
      <c r="AC11" s="471"/>
      <c r="AD11" s="471"/>
      <c r="AE11" s="471"/>
      <c r="AF11" s="471"/>
      <c r="AG11" s="471"/>
      <c r="AH11" s="471"/>
      <c r="AI11" s="471"/>
      <c r="AJ11" s="471"/>
      <c r="AK11" s="471"/>
    </row>
    <row r="12" spans="1:37" ht="30.75" customHeight="1" x14ac:dyDescent="0.25">
      <c r="A12" s="471"/>
      <c r="B12" s="498" t="s">
        <v>293</v>
      </c>
      <c r="C12" s="500" t="s">
        <v>290</v>
      </c>
      <c r="D12" s="501" t="e">
        <f>#REF!</f>
        <v>#REF!</v>
      </c>
      <c r="E12" s="474"/>
      <c r="F12" s="471"/>
      <c r="G12" s="471"/>
      <c r="H12" s="471"/>
      <c r="I12" s="471"/>
      <c r="J12" s="471"/>
      <c r="K12" s="471"/>
      <c r="L12" s="471"/>
      <c r="M12" s="471"/>
      <c r="N12" s="471"/>
      <c r="O12" s="483" t="s">
        <v>280</v>
      </c>
      <c r="P12" s="471"/>
      <c r="Q12" s="471"/>
      <c r="R12" s="471"/>
      <c r="S12" s="471"/>
      <c r="T12" s="471"/>
      <c r="U12" s="471"/>
      <c r="V12" s="471"/>
      <c r="W12" s="471"/>
      <c r="X12" s="471"/>
      <c r="Y12" s="471"/>
      <c r="Z12" s="471"/>
      <c r="AA12" s="471"/>
      <c r="AB12" s="471"/>
      <c r="AC12" s="471"/>
      <c r="AD12" s="471"/>
      <c r="AE12" s="471"/>
      <c r="AF12" s="471"/>
      <c r="AG12" s="471"/>
      <c r="AH12" s="471"/>
      <c r="AI12" s="471"/>
      <c r="AJ12" s="471"/>
      <c r="AK12" s="471"/>
    </row>
    <row r="13" spans="1:37" ht="16.5" customHeight="1" x14ac:dyDescent="0.25">
      <c r="A13" s="471"/>
      <c r="B13" s="474"/>
      <c r="C13" s="474"/>
      <c r="D13" s="474"/>
      <c r="E13" s="474"/>
      <c r="F13" s="471"/>
      <c r="G13" s="471"/>
      <c r="H13" s="471"/>
      <c r="I13" s="471"/>
      <c r="J13" s="471"/>
      <c r="K13" s="471"/>
      <c r="L13" s="471"/>
      <c r="M13" s="471"/>
      <c r="N13" s="471"/>
      <c r="O13" s="484" t="s">
        <v>281</v>
      </c>
      <c r="P13" s="471"/>
      <c r="Q13" s="471"/>
      <c r="R13" s="471"/>
      <c r="S13" s="471"/>
      <c r="T13" s="471"/>
      <c r="U13" s="471"/>
      <c r="V13" s="471"/>
      <c r="W13" s="471"/>
      <c r="X13" s="471"/>
      <c r="Y13" s="471"/>
      <c r="Z13" s="471"/>
      <c r="AA13" s="471"/>
      <c r="AB13" s="471"/>
      <c r="AC13" s="471"/>
      <c r="AD13" s="471"/>
      <c r="AE13" s="471"/>
      <c r="AF13" s="471"/>
      <c r="AG13" s="471"/>
      <c r="AH13" s="471"/>
      <c r="AI13" s="471"/>
      <c r="AJ13" s="471"/>
      <c r="AK13" s="471"/>
    </row>
    <row r="14" spans="1:37" ht="16.5" customHeight="1" x14ac:dyDescent="0.25">
      <c r="A14" s="471"/>
      <c r="B14" s="474"/>
      <c r="C14" s="474"/>
      <c r="D14" s="474"/>
      <c r="E14" s="474"/>
      <c r="F14" s="471"/>
      <c r="G14" s="471"/>
      <c r="H14" s="471"/>
      <c r="I14" s="471"/>
      <c r="J14" s="471"/>
      <c r="K14" s="471"/>
      <c r="L14" s="471"/>
      <c r="M14" s="471"/>
      <c r="N14" s="471"/>
      <c r="O14" s="485" t="s">
        <v>282</v>
      </c>
      <c r="P14" s="471"/>
      <c r="Q14" s="471"/>
      <c r="R14" s="471"/>
      <c r="S14" s="471"/>
      <c r="T14" s="471"/>
      <c r="U14" s="471"/>
      <c r="V14" s="471"/>
      <c r="W14" s="471"/>
      <c r="X14" s="471"/>
      <c r="Y14" s="471"/>
      <c r="Z14" s="471"/>
      <c r="AA14" s="471"/>
      <c r="AB14" s="471"/>
      <c r="AC14" s="471"/>
      <c r="AD14" s="471"/>
      <c r="AE14" s="471"/>
      <c r="AF14" s="471"/>
      <c r="AG14" s="471"/>
      <c r="AH14" s="471"/>
      <c r="AI14" s="471"/>
      <c r="AJ14" s="471"/>
      <c r="AK14" s="471"/>
    </row>
    <row r="15" spans="1:37" ht="16.5" customHeight="1" x14ac:dyDescent="0.25">
      <c r="A15" s="471"/>
      <c r="B15" s="474"/>
      <c r="C15" s="474"/>
      <c r="D15" s="474"/>
      <c r="E15" s="474"/>
      <c r="F15" s="471"/>
      <c r="G15" s="471"/>
      <c r="H15" s="471"/>
      <c r="I15" s="471"/>
      <c r="J15" s="471"/>
      <c r="K15" s="471"/>
      <c r="L15" s="471"/>
      <c r="M15" s="471"/>
      <c r="N15" s="471"/>
      <c r="O15" s="487" t="s">
        <v>283</v>
      </c>
      <c r="P15" s="471"/>
      <c r="Q15" s="471"/>
      <c r="R15" s="471"/>
      <c r="S15" s="471"/>
      <c r="T15" s="471"/>
      <c r="U15" s="471"/>
      <c r="V15" s="471"/>
      <c r="W15" s="471"/>
      <c r="X15" s="471"/>
      <c r="Y15" s="471"/>
      <c r="Z15" s="471"/>
      <c r="AA15" s="471"/>
      <c r="AB15" s="471"/>
      <c r="AC15" s="471"/>
      <c r="AD15" s="471"/>
      <c r="AE15" s="471"/>
      <c r="AF15" s="471"/>
      <c r="AG15" s="471"/>
      <c r="AH15" s="471"/>
      <c r="AI15" s="471"/>
      <c r="AJ15" s="471"/>
      <c r="AK15" s="471"/>
    </row>
    <row r="16" spans="1:37" ht="17.100000000000001" customHeight="1" x14ac:dyDescent="0.25">
      <c r="A16" s="471"/>
      <c r="B16" s="471"/>
      <c r="C16" s="471"/>
      <c r="D16" s="471"/>
      <c r="E16" s="471"/>
      <c r="F16" s="471"/>
      <c r="G16" s="471"/>
      <c r="H16" s="471"/>
      <c r="I16" s="471"/>
      <c r="J16" s="471"/>
      <c r="K16" s="471"/>
      <c r="L16" s="471"/>
      <c r="M16" s="471"/>
      <c r="N16" s="471"/>
      <c r="O16" s="488" t="s">
        <v>284</v>
      </c>
      <c r="P16" s="471"/>
      <c r="Q16" s="471"/>
      <c r="R16" s="471"/>
      <c r="S16" s="471"/>
      <c r="T16" s="471"/>
      <c r="U16" s="471"/>
      <c r="V16" s="471"/>
      <c r="W16" s="471"/>
      <c r="X16" s="471"/>
      <c r="Y16" s="471"/>
      <c r="Z16" s="471"/>
      <c r="AA16" s="471"/>
      <c r="AB16" s="471"/>
      <c r="AC16" s="471"/>
      <c r="AD16" s="471"/>
      <c r="AE16" s="471"/>
      <c r="AF16" s="471"/>
      <c r="AG16" s="471"/>
      <c r="AH16" s="471"/>
      <c r="AI16" s="471"/>
      <c r="AJ16" s="471"/>
      <c r="AK16" s="471"/>
    </row>
    <row r="17" spans="1:37" ht="17.100000000000001" customHeight="1" x14ac:dyDescent="0.25">
      <c r="A17" s="471"/>
      <c r="B17" s="471"/>
      <c r="C17" s="471"/>
      <c r="D17" s="471"/>
      <c r="E17" s="471"/>
      <c r="F17" s="471"/>
      <c r="G17" s="471"/>
      <c r="H17" s="471"/>
      <c r="I17" s="471"/>
      <c r="J17" s="471"/>
      <c r="K17" s="471"/>
      <c r="L17" s="471"/>
      <c r="M17" s="471"/>
      <c r="N17" s="471"/>
      <c r="O17" s="471"/>
      <c r="P17" s="471"/>
      <c r="Q17" s="471"/>
      <c r="R17" s="471"/>
      <c r="S17" s="471"/>
      <c r="T17" s="471"/>
      <c r="U17" s="471"/>
      <c r="V17" s="471"/>
      <c r="W17" s="471"/>
      <c r="X17" s="471"/>
      <c r="Y17" s="471"/>
      <c r="Z17" s="471"/>
      <c r="AA17" s="471"/>
      <c r="AB17" s="471"/>
      <c r="AC17" s="471"/>
      <c r="AD17" s="471"/>
      <c r="AE17" s="471"/>
      <c r="AF17" s="471"/>
      <c r="AG17" s="471"/>
      <c r="AH17" s="471"/>
      <c r="AI17" s="471"/>
      <c r="AJ17" s="471"/>
      <c r="AK17" s="471"/>
    </row>
    <row r="18" spans="1:37" ht="17.100000000000001" customHeight="1" x14ac:dyDescent="0.25">
      <c r="A18" s="471"/>
      <c r="B18" s="471"/>
      <c r="C18" s="471"/>
      <c r="D18" s="471"/>
      <c r="E18" s="471"/>
      <c r="F18" s="471"/>
      <c r="G18" s="471"/>
      <c r="H18" s="471"/>
      <c r="I18" s="471"/>
      <c r="J18" s="471"/>
      <c r="K18" s="471"/>
      <c r="L18" s="471"/>
      <c r="M18" s="471"/>
      <c r="N18" s="471"/>
      <c r="O18" s="471"/>
      <c r="P18" s="471"/>
      <c r="Q18" s="471"/>
      <c r="R18" s="471"/>
      <c r="S18" s="471"/>
      <c r="T18" s="471"/>
      <c r="U18" s="471"/>
      <c r="V18" s="471"/>
      <c r="W18" s="471"/>
      <c r="X18" s="471"/>
      <c r="Y18" s="471"/>
      <c r="Z18" s="471"/>
      <c r="AA18" s="471"/>
      <c r="AB18" s="471"/>
      <c r="AC18" s="471"/>
      <c r="AD18" s="471"/>
      <c r="AE18" s="471"/>
      <c r="AF18" s="471"/>
      <c r="AG18" s="471"/>
      <c r="AH18" s="471"/>
      <c r="AI18" s="471"/>
      <c r="AJ18" s="471"/>
      <c r="AK18" s="471"/>
    </row>
    <row r="19" spans="1:37" ht="17.100000000000001" customHeight="1" x14ac:dyDescent="0.25"/>
    <row r="20" spans="1:37" ht="17.100000000000001" customHeight="1" x14ac:dyDescent="0.25"/>
    <row r="21" spans="1:37" ht="17.100000000000001" customHeight="1" x14ac:dyDescent="0.25"/>
    <row r="22" spans="1:37" ht="17.100000000000001" customHeight="1" x14ac:dyDescent="0.25"/>
    <row r="23" spans="1:37" ht="16.5" customHeight="1" x14ac:dyDescent="0.25"/>
    <row r="24" spans="1:37" ht="15.75" customHeight="1" x14ac:dyDescent="0.25"/>
    <row r="26" spans="1:37" ht="18.75" customHeight="1" x14ac:dyDescent="0.25"/>
    <row r="30" spans="1:37" ht="17.25" customHeight="1" x14ac:dyDescent="0.25"/>
    <row r="32" spans="1:37" ht="16.5" customHeight="1" x14ac:dyDescent="0.25"/>
    <row r="33" ht="17.100000000000001" customHeight="1" x14ac:dyDescent="0.25"/>
  </sheetData>
  <protectedRanges>
    <protectedRange sqref="O2" name="Range1_1"/>
  </protectedRanges>
  <mergeCells count="1">
    <mergeCell ref="O5:O9"/>
  </mergeCells>
  <conditionalFormatting sqref="O5:O10">
    <cfRule type="colorScale" priority="4">
      <colorScale>
        <cfvo type="num" val="0"/>
        <cfvo type="num" val="0.5"/>
        <cfvo type="num" val="1"/>
        <color rgb="FFFF0000"/>
        <color rgb="FFFFFF00"/>
        <color rgb="FF00B050"/>
      </colorScale>
    </cfRule>
  </conditionalFormatting>
  <conditionalFormatting sqref="D7:D10">
    <cfRule type="colorScale" priority="5">
      <colorScale>
        <cfvo type="num" val="0"/>
        <cfvo type="num" val="0.5"/>
        <cfvo type="num" val="1"/>
        <color rgb="FFFF0000"/>
        <color rgb="FFFFFF00"/>
        <color rgb="FF00B050"/>
      </colorScale>
    </cfRule>
  </conditionalFormatting>
  <conditionalFormatting sqref="D11">
    <cfRule type="colorScale" priority="1">
      <colorScale>
        <cfvo type="num" val="0"/>
        <cfvo type="num" val="0.5"/>
        <cfvo type="num" val="1"/>
        <color rgb="FFFF0000"/>
        <color rgb="FFFFFF00"/>
        <color rgb="FF00B050"/>
      </colorScale>
    </cfRule>
  </conditionalFormatting>
  <conditionalFormatting sqref="D5:D6">
    <cfRule type="colorScale" priority="3">
      <colorScale>
        <cfvo type="num" val="0"/>
        <cfvo type="num" val="0.5"/>
        <cfvo type="num" val="1"/>
        <color rgb="FFFF0000"/>
        <color rgb="FFFFFF00"/>
        <color rgb="FF00B050"/>
      </colorScale>
    </cfRule>
  </conditionalFormatting>
  <conditionalFormatting sqref="D12">
    <cfRule type="colorScale" priority="2">
      <colorScale>
        <cfvo type="num" val="0"/>
        <cfvo type="num" val="0.5"/>
        <cfvo type="num" val="1"/>
        <color rgb="FFFF0000"/>
        <color rgb="FFFFFF00"/>
        <color rgb="FF00B050"/>
      </colorScale>
    </cfRule>
  </conditionalFormatting>
  <hyperlinks>
    <hyperlink ref="C5" location="Children!A1" display="Children!A1" xr:uid="{00000000-0004-0000-0000-000000000000}"/>
    <hyperlink ref="C7" location="Youth!A1" display="Youth!A1" xr:uid="{00000000-0004-0000-0000-000001000000}"/>
    <hyperlink ref="C8" location="'Family Care'!A1" display="'Family Care'!A1" xr:uid="{00000000-0004-0000-0000-000002000000}"/>
    <hyperlink ref="C9" location="'Young Adults'!A1" display="'Young Adults'!A1" xr:uid="{00000000-0004-0000-0000-000003000000}"/>
    <hyperlink ref="C10" location="GMO!A1" display="GMO!A1" xr:uid="{00000000-0004-0000-0000-000004000000}"/>
    <hyperlink ref="C11" location="Discipleship!A1" display="Discipleship!A1" xr:uid="{00000000-0004-0000-0000-000005000000}"/>
    <hyperlink ref="C12" location="Discipleship!A1" display="Discipleship!A1" xr:uid="{00000000-0004-0000-0000-000006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B267"/>
  <sheetViews>
    <sheetView topLeftCell="A2" workbookViewId="0">
      <pane xSplit="4" ySplit="4" topLeftCell="L6" activePane="bottomRight" state="frozen"/>
      <selection activeCell="A2" sqref="A2"/>
      <selection pane="topRight" activeCell="E2" sqref="E2"/>
      <selection pane="bottomLeft" activeCell="A6" sqref="A6"/>
      <selection pane="bottomRight" activeCell="V6" sqref="V6:W165"/>
    </sheetView>
  </sheetViews>
  <sheetFormatPr defaultColWidth="14.44140625" defaultRowHeight="13.2" x14ac:dyDescent="0.25"/>
  <cols>
    <col min="1" max="1" width="3.6640625" style="19" customWidth="1"/>
    <col min="2" max="2" width="20.109375" style="21" hidden="1" customWidth="1"/>
    <col min="3" max="3" width="19.5546875" style="21" customWidth="1"/>
    <col min="4" max="4" width="8" style="21" hidden="1" customWidth="1"/>
    <col min="5" max="5" width="10.5546875" style="21" customWidth="1"/>
    <col min="6" max="6" width="39.44140625" style="21" customWidth="1"/>
    <col min="7" max="7" width="9.5546875" style="21" customWidth="1"/>
    <col min="8" max="15" width="6" style="21" customWidth="1"/>
    <col min="16" max="16" width="8.109375" style="21" customWidth="1"/>
    <col min="17" max="17" width="2.44140625" style="21" customWidth="1"/>
    <col min="18" max="20" width="14.44140625" style="21"/>
    <col min="21" max="21" width="2.5546875" style="21" customWidth="1"/>
    <col min="22" max="22" width="35.109375" style="21" customWidth="1"/>
    <col min="23" max="25" width="24.109375" style="21" customWidth="1"/>
    <col min="26" max="26" width="2.88671875" style="21" customWidth="1"/>
    <col min="27" max="16384" width="14.44140625" style="21"/>
  </cols>
  <sheetData>
    <row r="1" spans="1:28" ht="16.2" thickBot="1" x14ac:dyDescent="0.35">
      <c r="C1" s="20" t="s">
        <v>199</v>
      </c>
      <c r="D1" s="22"/>
    </row>
    <row r="2" spans="1:28" ht="13.8" thickBot="1" x14ac:dyDescent="0.3">
      <c r="D2" s="22"/>
      <c r="M2" s="101"/>
      <c r="N2" s="102"/>
      <c r="O2" s="103" t="s">
        <v>19</v>
      </c>
      <c r="P2" s="24">
        <f>AVERAGE(P6:P164)</f>
        <v>0.29437908496732024</v>
      </c>
    </row>
    <row r="3" spans="1:28" ht="16.5" customHeight="1" thickBot="1" x14ac:dyDescent="0.35">
      <c r="A3" s="21" t="s">
        <v>37</v>
      </c>
      <c r="C3" s="215"/>
      <c r="E3" s="26" t="s">
        <v>6</v>
      </c>
      <c r="F3" s="104" t="s">
        <v>200</v>
      </c>
      <c r="G3" s="28"/>
      <c r="H3" s="717" t="s">
        <v>7</v>
      </c>
      <c r="I3" s="718"/>
      <c r="J3" s="718"/>
      <c r="K3" s="719"/>
      <c r="L3" s="717" t="s">
        <v>7</v>
      </c>
      <c r="M3" s="720"/>
      <c r="N3" s="720"/>
      <c r="O3" s="721"/>
      <c r="P3" s="510"/>
      <c r="R3" s="722" t="s">
        <v>38</v>
      </c>
      <c r="S3" s="723"/>
      <c r="T3" s="724"/>
      <c r="U3" s="18"/>
      <c r="V3" s="29"/>
      <c r="W3" s="30"/>
      <c r="X3" s="29"/>
      <c r="Y3" s="30"/>
      <c r="Z3" s="31"/>
      <c r="AA3" s="29"/>
      <c r="AB3" s="30"/>
    </row>
    <row r="4" spans="1:28" ht="16.5" customHeight="1" thickBot="1" x14ac:dyDescent="0.3">
      <c r="C4" s="22"/>
      <c r="G4" s="32"/>
      <c r="H4" s="725" t="s">
        <v>20</v>
      </c>
      <c r="I4" s="725"/>
      <c r="J4" s="725"/>
      <c r="K4" s="725"/>
      <c r="L4" s="725" t="s">
        <v>21</v>
      </c>
      <c r="M4" s="725"/>
      <c r="N4" s="725"/>
      <c r="O4" s="725"/>
      <c r="P4" s="511" t="s">
        <v>22</v>
      </c>
      <c r="R4" s="726" t="s">
        <v>3</v>
      </c>
      <c r="S4" s="726" t="s">
        <v>8</v>
      </c>
      <c r="T4" s="726" t="s">
        <v>18</v>
      </c>
      <c r="U4" s="18"/>
      <c r="V4" s="712" t="s">
        <v>39</v>
      </c>
      <c r="W4" s="713"/>
      <c r="X4" s="713"/>
      <c r="Y4" s="714"/>
      <c r="Z4" s="509"/>
      <c r="AA4" s="715" t="s">
        <v>9</v>
      </c>
      <c r="AB4" s="716"/>
    </row>
    <row r="5" spans="1:28" ht="42.75" customHeight="1" thickBot="1" x14ac:dyDescent="0.35">
      <c r="A5" s="33" t="s">
        <v>40</v>
      </c>
      <c r="B5" s="34" t="s">
        <v>41</v>
      </c>
      <c r="C5" s="277" t="s">
        <v>42</v>
      </c>
      <c r="D5" s="36" t="s">
        <v>43</v>
      </c>
      <c r="E5" s="37" t="s">
        <v>44</v>
      </c>
      <c r="F5" s="508" t="s">
        <v>108</v>
      </c>
      <c r="G5" s="283" t="s">
        <v>45</v>
      </c>
      <c r="H5" s="38" t="s">
        <v>2</v>
      </c>
      <c r="I5" s="38" t="s">
        <v>10</v>
      </c>
      <c r="J5" s="38" t="s">
        <v>11</v>
      </c>
      <c r="K5" s="38" t="s">
        <v>12</v>
      </c>
      <c r="L5" s="38" t="s">
        <v>2</v>
      </c>
      <c r="M5" s="38" t="s">
        <v>10</v>
      </c>
      <c r="N5" s="38" t="s">
        <v>11</v>
      </c>
      <c r="O5" s="38" t="s">
        <v>12</v>
      </c>
      <c r="P5" s="39" t="s">
        <v>46</v>
      </c>
      <c r="R5" s="727"/>
      <c r="S5" s="727"/>
      <c r="T5" s="727"/>
      <c r="U5" s="3"/>
      <c r="V5" s="4" t="s">
        <v>23</v>
      </c>
      <c r="W5" s="5" t="s">
        <v>24</v>
      </c>
      <c r="X5" s="5" t="s">
        <v>25</v>
      </c>
      <c r="Y5" s="6" t="s">
        <v>26</v>
      </c>
      <c r="Z5" s="7"/>
      <c r="AA5" s="204" t="s">
        <v>0</v>
      </c>
      <c r="AB5" s="205" t="s">
        <v>13</v>
      </c>
    </row>
    <row r="6" spans="1:28" ht="33.75" customHeight="1" x14ac:dyDescent="0.3">
      <c r="A6" s="600" t="s">
        <v>47</v>
      </c>
      <c r="B6" s="731" t="s">
        <v>48</v>
      </c>
      <c r="C6" s="734" t="s">
        <v>49</v>
      </c>
      <c r="D6" s="736">
        <v>0.87</v>
      </c>
      <c r="E6" s="739" t="s">
        <v>50</v>
      </c>
      <c r="F6" s="134" t="s">
        <v>302</v>
      </c>
      <c r="G6" s="124">
        <v>4</v>
      </c>
      <c r="H6" s="9">
        <v>1</v>
      </c>
      <c r="I6" s="9">
        <v>1</v>
      </c>
      <c r="J6" s="9">
        <v>1</v>
      </c>
      <c r="K6" s="9">
        <v>1</v>
      </c>
      <c r="L6" s="8"/>
      <c r="M6" s="8"/>
      <c r="N6" s="8"/>
      <c r="O6" s="8"/>
      <c r="P6" s="202">
        <f t="shared" ref="P6:P42" si="0">(SUM(L6:O6)/SUM(H6:K6))</f>
        <v>0</v>
      </c>
      <c r="R6" s="192">
        <v>100000</v>
      </c>
      <c r="S6" s="56"/>
      <c r="T6" s="285">
        <f>R6-S6</f>
        <v>100000</v>
      </c>
      <c r="V6" s="544"/>
      <c r="W6" s="197"/>
      <c r="X6" s="46"/>
      <c r="Y6" s="47"/>
      <c r="AA6" s="45"/>
      <c r="AB6" s="47"/>
    </row>
    <row r="7" spans="1:28" ht="16.5" customHeight="1" x14ac:dyDescent="0.3">
      <c r="A7" s="600"/>
      <c r="B7" s="732"/>
      <c r="C7" s="734"/>
      <c r="D7" s="737"/>
      <c r="E7" s="598"/>
      <c r="F7" s="134" t="s">
        <v>303</v>
      </c>
      <c r="G7" s="124">
        <v>12</v>
      </c>
      <c r="H7" s="9">
        <v>3</v>
      </c>
      <c r="I7" s="9">
        <v>3</v>
      </c>
      <c r="J7" s="9">
        <v>3</v>
      </c>
      <c r="K7" s="9">
        <v>3</v>
      </c>
      <c r="L7" s="8"/>
      <c r="M7" s="8"/>
      <c r="N7" s="8"/>
      <c r="O7" s="8"/>
      <c r="P7" s="202">
        <f t="shared" si="0"/>
        <v>0</v>
      </c>
      <c r="R7" s="192">
        <v>20000</v>
      </c>
      <c r="S7" s="56"/>
      <c r="T7" s="285">
        <f t="shared" ref="T7:T71" si="1">R7-S7</f>
        <v>20000</v>
      </c>
      <c r="V7" s="537"/>
      <c r="W7" s="198"/>
      <c r="X7" s="56"/>
      <c r="Y7" s="255"/>
      <c r="AA7" s="108"/>
      <c r="AB7" s="255"/>
    </row>
    <row r="8" spans="1:28" ht="16.5" customHeight="1" x14ac:dyDescent="0.3">
      <c r="A8" s="600"/>
      <c r="B8" s="732"/>
      <c r="C8" s="734"/>
      <c r="D8" s="737"/>
      <c r="E8" s="598"/>
      <c r="F8" s="134" t="s">
        <v>304</v>
      </c>
      <c r="G8" s="295">
        <v>1</v>
      </c>
      <c r="H8" s="9"/>
      <c r="I8" s="9">
        <v>1</v>
      </c>
      <c r="J8" s="9"/>
      <c r="K8" s="9"/>
      <c r="L8" s="8"/>
      <c r="M8" s="8"/>
      <c r="N8" s="8"/>
      <c r="O8" s="8"/>
      <c r="P8" s="202">
        <f t="shared" si="0"/>
        <v>0</v>
      </c>
      <c r="R8" s="192"/>
      <c r="S8" s="56"/>
      <c r="T8" s="285">
        <f t="shared" si="1"/>
        <v>0</v>
      </c>
      <c r="V8" s="537"/>
      <c r="W8" s="198"/>
      <c r="X8" s="56"/>
      <c r="Y8" s="255"/>
      <c r="AA8" s="108"/>
      <c r="AB8" s="255"/>
    </row>
    <row r="9" spans="1:28" ht="26.4" x14ac:dyDescent="0.25">
      <c r="A9" s="600"/>
      <c r="B9" s="732"/>
      <c r="C9" s="734"/>
      <c r="D9" s="737"/>
      <c r="E9" s="598"/>
      <c r="F9" s="27" t="s">
        <v>305</v>
      </c>
      <c r="G9" s="124">
        <v>4</v>
      </c>
      <c r="H9" s="9">
        <v>1</v>
      </c>
      <c r="I9" s="9">
        <v>1</v>
      </c>
      <c r="J9" s="9">
        <v>1</v>
      </c>
      <c r="K9" s="9">
        <v>1</v>
      </c>
      <c r="L9" s="8"/>
      <c r="M9" s="8"/>
      <c r="N9" s="8"/>
      <c r="O9" s="8"/>
      <c r="P9" s="202">
        <f t="shared" si="0"/>
        <v>0</v>
      </c>
      <c r="R9" s="50"/>
      <c r="S9" s="25"/>
      <c r="T9" s="285">
        <f t="shared" si="1"/>
        <v>0</v>
      </c>
      <c r="V9" s="531"/>
      <c r="W9" s="41"/>
      <c r="X9" s="25"/>
      <c r="Y9" s="51"/>
      <c r="AA9" s="50"/>
      <c r="AB9" s="51"/>
    </row>
    <row r="10" spans="1:28" ht="27" thickBot="1" x14ac:dyDescent="0.3">
      <c r="A10" s="600"/>
      <c r="B10" s="732"/>
      <c r="C10" s="734"/>
      <c r="D10" s="737"/>
      <c r="E10" s="598"/>
      <c r="F10" s="27" t="s">
        <v>306</v>
      </c>
      <c r="G10" s="124">
        <v>4</v>
      </c>
      <c r="H10" s="9">
        <v>1</v>
      </c>
      <c r="I10" s="9">
        <v>1</v>
      </c>
      <c r="J10" s="9">
        <v>1</v>
      </c>
      <c r="K10" s="9">
        <v>1</v>
      </c>
      <c r="L10" s="8"/>
      <c r="M10" s="8"/>
      <c r="N10" s="8"/>
      <c r="O10" s="8"/>
      <c r="P10" s="202">
        <f t="shared" si="0"/>
        <v>0</v>
      </c>
      <c r="R10" s="50"/>
      <c r="S10" s="25"/>
      <c r="T10" s="285">
        <f t="shared" si="1"/>
        <v>0</v>
      </c>
      <c r="V10" s="531"/>
      <c r="W10" s="41"/>
      <c r="X10" s="25"/>
      <c r="Y10" s="51"/>
      <c r="AA10" s="50"/>
      <c r="AB10" s="51"/>
    </row>
    <row r="11" spans="1:28" ht="16.2" hidden="1" thickBot="1" x14ac:dyDescent="0.3">
      <c r="A11" s="600"/>
      <c r="B11" s="732"/>
      <c r="C11" s="735"/>
      <c r="D11" s="738"/>
      <c r="E11" s="645"/>
      <c r="F11" s="106"/>
      <c r="G11" s="96"/>
      <c r="H11" s="217"/>
      <c r="I11" s="217"/>
      <c r="J11" s="217"/>
      <c r="K11" s="217"/>
      <c r="L11" s="218"/>
      <c r="M11" s="218"/>
      <c r="N11" s="218"/>
      <c r="O11" s="218"/>
      <c r="P11" s="202"/>
      <c r="R11" s="50"/>
      <c r="S11" s="25"/>
      <c r="T11" s="285">
        <f t="shared" si="1"/>
        <v>0</v>
      </c>
      <c r="V11" s="531"/>
      <c r="W11" s="41"/>
      <c r="X11" s="25"/>
      <c r="Y11" s="51"/>
      <c r="AA11" s="50"/>
      <c r="AB11" s="51"/>
    </row>
    <row r="12" spans="1:28" ht="16.2" hidden="1" thickBot="1" x14ac:dyDescent="0.3">
      <c r="A12" s="600"/>
      <c r="B12" s="732"/>
      <c r="C12" s="698" t="s">
        <v>51</v>
      </c>
      <c r="D12" s="683">
        <v>0.63</v>
      </c>
      <c r="E12" s="680" t="s">
        <v>52</v>
      </c>
      <c r="F12" s="105"/>
      <c r="G12" s="45"/>
      <c r="H12" s="138"/>
      <c r="I12" s="138"/>
      <c r="J12" s="138"/>
      <c r="K12" s="138"/>
      <c r="L12" s="17"/>
      <c r="M12" s="17"/>
      <c r="N12" s="17"/>
      <c r="O12" s="17"/>
      <c r="P12" s="202"/>
      <c r="R12" s="50"/>
      <c r="S12" s="25"/>
      <c r="T12" s="285">
        <f t="shared" si="1"/>
        <v>0</v>
      </c>
      <c r="V12" s="531"/>
      <c r="W12" s="41"/>
      <c r="X12" s="25"/>
      <c r="Y12" s="51"/>
      <c r="AA12" s="50"/>
      <c r="AB12" s="51"/>
    </row>
    <row r="13" spans="1:28" ht="16.2" hidden="1" thickBot="1" x14ac:dyDescent="0.3">
      <c r="A13" s="600"/>
      <c r="B13" s="732"/>
      <c r="C13" s="699"/>
      <c r="D13" s="684"/>
      <c r="E13" s="681"/>
      <c r="F13" s="116"/>
      <c r="G13" s="108"/>
      <c r="H13" s="9"/>
      <c r="I13" s="9"/>
      <c r="J13" s="9"/>
      <c r="K13" s="9"/>
      <c r="L13" s="8"/>
      <c r="M13" s="8"/>
      <c r="N13" s="8"/>
      <c r="O13" s="8"/>
      <c r="P13" s="202"/>
      <c r="R13" s="50"/>
      <c r="S13" s="25"/>
      <c r="T13" s="285">
        <f t="shared" si="1"/>
        <v>0</v>
      </c>
      <c r="V13" s="531"/>
      <c r="W13" s="41"/>
      <c r="X13" s="25"/>
      <c r="Y13" s="51"/>
      <c r="AA13" s="50"/>
      <c r="AB13" s="51"/>
    </row>
    <row r="14" spans="1:28" ht="16.2" hidden="1" thickBot="1" x14ac:dyDescent="0.3">
      <c r="A14" s="600"/>
      <c r="B14" s="732"/>
      <c r="C14" s="699"/>
      <c r="D14" s="684"/>
      <c r="E14" s="681"/>
      <c r="F14" s="116"/>
      <c r="G14" s="108"/>
      <c r="H14" s="9"/>
      <c r="I14" s="9"/>
      <c r="J14" s="9"/>
      <c r="K14" s="9"/>
      <c r="L14" s="8"/>
      <c r="M14" s="8"/>
      <c r="N14" s="8"/>
      <c r="O14" s="8"/>
      <c r="P14" s="202"/>
      <c r="R14" s="50"/>
      <c r="S14" s="25"/>
      <c r="T14" s="285">
        <f t="shared" si="1"/>
        <v>0</v>
      </c>
      <c r="V14" s="531"/>
      <c r="W14" s="41"/>
      <c r="X14" s="25"/>
      <c r="Y14" s="51"/>
      <c r="AA14" s="50"/>
      <c r="AB14" s="51"/>
    </row>
    <row r="15" spans="1:28" ht="16.2" hidden="1" thickBot="1" x14ac:dyDescent="0.3">
      <c r="A15" s="600"/>
      <c r="B15" s="732"/>
      <c r="C15" s="699"/>
      <c r="D15" s="684"/>
      <c r="E15" s="681"/>
      <c r="F15" s="116"/>
      <c r="G15" s="108"/>
      <c r="H15" s="9"/>
      <c r="I15" s="9"/>
      <c r="J15" s="9"/>
      <c r="K15" s="9"/>
      <c r="L15" s="8"/>
      <c r="M15" s="8"/>
      <c r="N15" s="8"/>
      <c r="O15" s="8"/>
      <c r="P15" s="202"/>
      <c r="R15" s="50"/>
      <c r="S15" s="25"/>
      <c r="T15" s="285">
        <f t="shared" si="1"/>
        <v>0</v>
      </c>
      <c r="V15" s="531"/>
      <c r="W15" s="41"/>
      <c r="X15" s="25"/>
      <c r="Y15" s="51"/>
      <c r="AA15" s="50"/>
      <c r="AB15" s="51"/>
    </row>
    <row r="16" spans="1:28" ht="16.2" hidden="1" thickBot="1" x14ac:dyDescent="0.3">
      <c r="A16" s="600"/>
      <c r="B16" s="732"/>
      <c r="C16" s="699"/>
      <c r="D16" s="684"/>
      <c r="E16" s="681"/>
      <c r="F16" s="104"/>
      <c r="G16" s="50"/>
      <c r="H16" s="9"/>
      <c r="I16" s="9"/>
      <c r="J16" s="9"/>
      <c r="K16" s="9"/>
      <c r="L16" s="8"/>
      <c r="M16" s="8"/>
      <c r="N16" s="8"/>
      <c r="O16" s="8"/>
      <c r="P16" s="202"/>
      <c r="R16" s="50"/>
      <c r="S16" s="25"/>
      <c r="T16" s="285">
        <f t="shared" si="1"/>
        <v>0</v>
      </c>
      <c r="V16" s="531"/>
      <c r="W16" s="41"/>
      <c r="X16" s="25"/>
      <c r="Y16" s="51"/>
      <c r="AA16" s="50"/>
      <c r="AB16" s="51"/>
    </row>
    <row r="17" spans="1:28" ht="16.5" hidden="1" customHeight="1" x14ac:dyDescent="0.25">
      <c r="A17" s="600"/>
      <c r="B17" s="732"/>
      <c r="C17" s="699"/>
      <c r="D17" s="684"/>
      <c r="E17" s="681"/>
      <c r="F17" s="104"/>
      <c r="G17" s="50"/>
      <c r="H17" s="9"/>
      <c r="I17" s="9"/>
      <c r="J17" s="9"/>
      <c r="K17" s="9"/>
      <c r="L17" s="8"/>
      <c r="M17" s="8"/>
      <c r="N17" s="8"/>
      <c r="O17" s="8"/>
      <c r="P17" s="202"/>
      <c r="R17" s="50"/>
      <c r="S17" s="25"/>
      <c r="T17" s="285">
        <f t="shared" si="1"/>
        <v>0</v>
      </c>
      <c r="V17" s="531"/>
      <c r="W17" s="41"/>
      <c r="X17" s="25"/>
      <c r="Y17" s="51"/>
      <c r="AA17" s="50"/>
      <c r="AB17" s="51"/>
    </row>
    <row r="18" spans="1:28" ht="16.2" hidden="1" thickBot="1" x14ac:dyDescent="0.3">
      <c r="A18" s="601"/>
      <c r="B18" s="733"/>
      <c r="C18" s="740"/>
      <c r="D18" s="685"/>
      <c r="E18" s="682"/>
      <c r="F18" s="106"/>
      <c r="G18" s="96"/>
      <c r="H18" s="217"/>
      <c r="I18" s="217"/>
      <c r="J18" s="217"/>
      <c r="K18" s="217"/>
      <c r="L18" s="218"/>
      <c r="M18" s="218"/>
      <c r="N18" s="218"/>
      <c r="O18" s="218"/>
      <c r="P18" s="202"/>
      <c r="R18" s="50"/>
      <c r="S18" s="25"/>
      <c r="T18" s="285">
        <f t="shared" si="1"/>
        <v>0</v>
      </c>
      <c r="V18" s="531"/>
      <c r="W18" s="41"/>
      <c r="X18" s="25"/>
      <c r="Y18" s="51"/>
      <c r="AA18" s="50"/>
      <c r="AB18" s="51"/>
    </row>
    <row r="19" spans="1:28" ht="65.25" customHeight="1" x14ac:dyDescent="0.3">
      <c r="A19" s="601"/>
      <c r="B19" s="706" t="s">
        <v>53</v>
      </c>
      <c r="C19" s="709" t="s">
        <v>54</v>
      </c>
      <c r="D19" s="683">
        <v>0.44</v>
      </c>
      <c r="E19" s="680" t="s">
        <v>55</v>
      </c>
      <c r="F19" s="134" t="s">
        <v>307</v>
      </c>
      <c r="G19" s="125">
        <v>7</v>
      </c>
      <c r="H19" s="138">
        <v>7</v>
      </c>
      <c r="I19" s="138"/>
      <c r="J19" s="138"/>
      <c r="K19" s="138"/>
      <c r="L19" s="17">
        <v>7</v>
      </c>
      <c r="M19" s="17"/>
      <c r="N19" s="17"/>
      <c r="O19" s="17"/>
      <c r="P19" s="202">
        <f t="shared" si="0"/>
        <v>1</v>
      </c>
      <c r="R19" s="192">
        <v>20000</v>
      </c>
      <c r="S19" s="25"/>
      <c r="T19" s="285">
        <f t="shared" si="1"/>
        <v>20000</v>
      </c>
      <c r="V19" s="531" t="s">
        <v>400</v>
      </c>
      <c r="W19" s="41"/>
      <c r="X19" s="25"/>
      <c r="Y19" s="51"/>
      <c r="AA19" s="50"/>
      <c r="AB19" s="51"/>
    </row>
    <row r="20" spans="1:28" ht="26.4" x14ac:dyDescent="0.25">
      <c r="A20" s="601"/>
      <c r="B20" s="696"/>
      <c r="C20" s="710"/>
      <c r="D20" s="684"/>
      <c r="E20" s="681"/>
      <c r="F20" s="134" t="s">
        <v>308</v>
      </c>
      <c r="G20" s="220">
        <v>2</v>
      </c>
      <c r="H20" s="9">
        <v>1</v>
      </c>
      <c r="I20" s="9"/>
      <c r="J20" s="9">
        <v>1</v>
      </c>
      <c r="K20" s="9"/>
      <c r="L20" s="8">
        <v>1</v>
      </c>
      <c r="M20" s="8"/>
      <c r="N20" s="8"/>
      <c r="O20" s="8"/>
      <c r="P20" s="202">
        <f t="shared" si="0"/>
        <v>0.5</v>
      </c>
      <c r="R20" s="50"/>
      <c r="S20" s="25"/>
      <c r="T20" s="285">
        <f t="shared" si="1"/>
        <v>0</v>
      </c>
      <c r="V20" s="531" t="s">
        <v>401</v>
      </c>
      <c r="W20" s="41"/>
      <c r="X20" s="25"/>
      <c r="Y20" s="51"/>
      <c r="AA20" s="50"/>
      <c r="AB20" s="51"/>
    </row>
    <row r="21" spans="1:28" ht="31.2" x14ac:dyDescent="0.25">
      <c r="A21" s="601"/>
      <c r="B21" s="696"/>
      <c r="C21" s="710"/>
      <c r="D21" s="684"/>
      <c r="E21" s="681"/>
      <c r="F21" s="134" t="s">
        <v>309</v>
      </c>
      <c r="G21" s="220">
        <v>48</v>
      </c>
      <c r="H21" s="9">
        <v>12</v>
      </c>
      <c r="I21" s="9">
        <v>12</v>
      </c>
      <c r="J21" s="9">
        <v>12</v>
      </c>
      <c r="K21" s="9">
        <v>12</v>
      </c>
      <c r="L21" s="8">
        <v>12</v>
      </c>
      <c r="M21" s="8">
        <v>12</v>
      </c>
      <c r="N21" s="8"/>
      <c r="O21" s="8"/>
      <c r="P21" s="202">
        <f t="shared" si="0"/>
        <v>0.5</v>
      </c>
      <c r="R21" s="50"/>
      <c r="S21" s="25"/>
      <c r="T21" s="285">
        <f t="shared" si="1"/>
        <v>0</v>
      </c>
      <c r="V21" s="531" t="s">
        <v>402</v>
      </c>
      <c r="W21" s="41"/>
      <c r="X21" s="25"/>
      <c r="Y21" s="51"/>
      <c r="AA21" s="50"/>
      <c r="AB21" s="51"/>
    </row>
    <row r="22" spans="1:28" ht="66" x14ac:dyDescent="0.25">
      <c r="A22" s="601"/>
      <c r="B22" s="696"/>
      <c r="C22" s="710"/>
      <c r="D22" s="684"/>
      <c r="E22" s="681"/>
      <c r="F22" s="134" t="s">
        <v>310</v>
      </c>
      <c r="G22" s="220">
        <f>52/2</f>
        <v>26</v>
      </c>
      <c r="H22" s="9">
        <v>6</v>
      </c>
      <c r="I22" s="9">
        <v>6</v>
      </c>
      <c r="J22" s="9">
        <v>6</v>
      </c>
      <c r="K22" s="9"/>
      <c r="L22" s="8">
        <v>6</v>
      </c>
      <c r="M22" s="8">
        <v>4</v>
      </c>
      <c r="N22" s="8"/>
      <c r="O22" s="8"/>
      <c r="P22" s="202">
        <f t="shared" si="0"/>
        <v>0.55555555555555558</v>
      </c>
      <c r="R22" s="50"/>
      <c r="S22" s="25"/>
      <c r="T22" s="285">
        <f t="shared" si="1"/>
        <v>0</v>
      </c>
      <c r="V22" s="531" t="s">
        <v>403</v>
      </c>
      <c r="W22" s="41"/>
      <c r="X22" s="25"/>
      <c r="Y22" s="51"/>
      <c r="AA22" s="50"/>
      <c r="AB22" s="51"/>
    </row>
    <row r="23" spans="1:28" ht="40.200000000000003" thickBot="1" x14ac:dyDescent="0.3">
      <c r="A23" s="601"/>
      <c r="B23" s="696"/>
      <c r="C23" s="710"/>
      <c r="D23" s="684"/>
      <c r="E23" s="681"/>
      <c r="F23" s="516" t="s">
        <v>311</v>
      </c>
      <c r="G23" s="227">
        <v>48</v>
      </c>
      <c r="H23" s="217">
        <v>12</v>
      </c>
      <c r="I23" s="217">
        <v>12</v>
      </c>
      <c r="J23" s="217">
        <v>12</v>
      </c>
      <c r="K23" s="217">
        <v>12</v>
      </c>
      <c r="L23" s="218">
        <v>12</v>
      </c>
      <c r="M23" s="218">
        <v>12</v>
      </c>
      <c r="N23" s="218"/>
      <c r="O23" s="218"/>
      <c r="P23" s="202">
        <f t="shared" si="0"/>
        <v>0.5</v>
      </c>
      <c r="R23" s="50"/>
      <c r="S23" s="25"/>
      <c r="T23" s="285"/>
      <c r="V23" s="531" t="s">
        <v>404</v>
      </c>
      <c r="W23" s="41"/>
      <c r="X23" s="25"/>
      <c r="Y23" s="51"/>
      <c r="AA23" s="50"/>
      <c r="AB23" s="51"/>
    </row>
    <row r="24" spans="1:28" ht="15.6" x14ac:dyDescent="0.25">
      <c r="A24" s="601"/>
      <c r="B24" s="707"/>
      <c r="C24" s="710"/>
      <c r="D24" s="684"/>
      <c r="E24" s="681"/>
      <c r="F24" s="116"/>
      <c r="G24" s="517"/>
      <c r="H24" s="138"/>
      <c r="I24" s="138"/>
      <c r="J24" s="138"/>
      <c r="K24" s="138"/>
      <c r="L24" s="17"/>
      <c r="M24" s="17"/>
      <c r="N24" s="17"/>
      <c r="O24" s="17"/>
      <c r="P24" s="202"/>
      <c r="R24" s="50"/>
      <c r="S24" s="25"/>
      <c r="T24" s="285">
        <f t="shared" si="1"/>
        <v>0</v>
      </c>
      <c r="V24" s="531"/>
      <c r="W24" s="41"/>
      <c r="X24" s="25"/>
      <c r="Y24" s="51"/>
      <c r="AA24" s="50"/>
      <c r="AB24" s="51"/>
    </row>
    <row r="25" spans="1:28" ht="15.6" x14ac:dyDescent="0.25">
      <c r="A25" s="601"/>
      <c r="B25" s="707"/>
      <c r="C25" s="710"/>
      <c r="D25" s="684"/>
      <c r="E25" s="681"/>
      <c r="F25" s="104"/>
      <c r="G25" s="295"/>
      <c r="H25" s="9"/>
      <c r="I25" s="9"/>
      <c r="J25" s="9"/>
      <c r="K25" s="9"/>
      <c r="L25" s="8"/>
      <c r="M25" s="8"/>
      <c r="N25" s="8"/>
      <c r="O25" s="8"/>
      <c r="P25" s="202"/>
      <c r="R25" s="50"/>
      <c r="S25" s="25"/>
      <c r="T25" s="285">
        <f t="shared" si="1"/>
        <v>0</v>
      </c>
      <c r="V25" s="531"/>
      <c r="W25" s="41"/>
      <c r="X25" s="25"/>
      <c r="Y25" s="51"/>
      <c r="AA25" s="50"/>
      <c r="AB25" s="51"/>
    </row>
    <row r="26" spans="1:28" ht="16.5" customHeight="1" thickBot="1" x14ac:dyDescent="0.3">
      <c r="A26" s="601"/>
      <c r="B26" s="707"/>
      <c r="C26" s="711"/>
      <c r="D26" s="685"/>
      <c r="E26" s="682"/>
      <c r="F26" s="106"/>
      <c r="G26" s="296"/>
      <c r="H26" s="217"/>
      <c r="I26" s="217"/>
      <c r="J26" s="217"/>
      <c r="K26" s="217"/>
      <c r="L26" s="218"/>
      <c r="M26" s="218"/>
      <c r="N26" s="218"/>
      <c r="O26" s="218"/>
      <c r="P26" s="202"/>
      <c r="R26" s="50"/>
      <c r="S26" s="25"/>
      <c r="T26" s="285">
        <f t="shared" si="1"/>
        <v>0</v>
      </c>
      <c r="V26" s="531"/>
      <c r="W26" s="41"/>
      <c r="X26" s="25"/>
      <c r="Y26" s="51"/>
      <c r="AA26" s="50"/>
      <c r="AB26" s="51"/>
    </row>
    <row r="27" spans="1:28" ht="16.5" customHeight="1" x14ac:dyDescent="0.3">
      <c r="A27" s="601"/>
      <c r="B27" s="707"/>
      <c r="C27" s="686" t="s">
        <v>56</v>
      </c>
      <c r="D27" s="689"/>
      <c r="E27" s="692"/>
      <c r="F27" s="390" t="s">
        <v>221</v>
      </c>
      <c r="G27" s="517">
        <v>12</v>
      </c>
      <c r="H27" s="138">
        <v>3</v>
      </c>
      <c r="I27" s="138">
        <v>3</v>
      </c>
      <c r="J27" s="138">
        <v>3</v>
      </c>
      <c r="K27" s="138">
        <v>3</v>
      </c>
      <c r="L27" s="17"/>
      <c r="M27" s="17">
        <v>3</v>
      </c>
      <c r="N27" s="17"/>
      <c r="O27" s="17"/>
      <c r="P27" s="202">
        <f t="shared" si="0"/>
        <v>0.25</v>
      </c>
      <c r="R27" s="192">
        <v>0</v>
      </c>
      <c r="S27" s="25"/>
      <c r="T27" s="285">
        <f t="shared" si="1"/>
        <v>0</v>
      </c>
      <c r="V27" s="531"/>
      <c r="W27" s="41"/>
      <c r="X27" s="25"/>
      <c r="Y27" s="51"/>
      <c r="AA27" s="50"/>
      <c r="AB27" s="51"/>
    </row>
    <row r="28" spans="1:28" ht="43.5" customHeight="1" x14ac:dyDescent="0.3">
      <c r="A28" s="601"/>
      <c r="B28" s="707"/>
      <c r="C28" s="687"/>
      <c r="D28" s="690"/>
      <c r="E28" s="693"/>
      <c r="F28" s="134" t="s">
        <v>312</v>
      </c>
      <c r="G28" s="517">
        <v>48</v>
      </c>
      <c r="H28" s="9">
        <v>12</v>
      </c>
      <c r="I28" s="9">
        <v>12</v>
      </c>
      <c r="J28" s="9">
        <v>12</v>
      </c>
      <c r="K28" s="9">
        <v>12</v>
      </c>
      <c r="L28" s="8">
        <v>12</v>
      </c>
      <c r="M28" s="8">
        <v>12</v>
      </c>
      <c r="N28" s="8"/>
      <c r="O28" s="8"/>
      <c r="P28" s="202">
        <f t="shared" si="0"/>
        <v>0.5</v>
      </c>
      <c r="R28" s="192"/>
      <c r="S28" s="25"/>
      <c r="T28" s="285">
        <f t="shared" si="1"/>
        <v>0</v>
      </c>
      <c r="V28" s="531" t="s">
        <v>405</v>
      </c>
      <c r="W28" s="41"/>
      <c r="X28" s="25"/>
      <c r="Y28" s="51"/>
      <c r="AA28" s="50"/>
      <c r="AB28" s="51"/>
    </row>
    <row r="29" spans="1:28" ht="16.5" customHeight="1" x14ac:dyDescent="0.3">
      <c r="A29" s="601"/>
      <c r="B29" s="707"/>
      <c r="C29" s="687"/>
      <c r="D29" s="690"/>
      <c r="E29" s="693"/>
      <c r="F29" s="134" t="s">
        <v>313</v>
      </c>
      <c r="G29" s="517">
        <v>2</v>
      </c>
      <c r="H29" s="9"/>
      <c r="I29" s="9">
        <v>1</v>
      </c>
      <c r="J29" s="9">
        <v>1</v>
      </c>
      <c r="K29" s="9"/>
      <c r="L29" s="8"/>
      <c r="M29" s="8">
        <v>0</v>
      </c>
      <c r="N29" s="8"/>
      <c r="O29" s="8"/>
      <c r="P29" s="202">
        <f t="shared" si="0"/>
        <v>0</v>
      </c>
      <c r="R29" s="192">
        <v>40000</v>
      </c>
      <c r="S29" s="25"/>
      <c r="T29" s="285">
        <f t="shared" si="1"/>
        <v>40000</v>
      </c>
      <c r="V29" s="531"/>
      <c r="W29" s="41"/>
      <c r="X29" s="25"/>
      <c r="Y29" s="51"/>
      <c r="AA29" s="50"/>
      <c r="AB29" s="51"/>
    </row>
    <row r="30" spans="1:28" ht="31.8" thickBot="1" x14ac:dyDescent="0.35">
      <c r="A30" s="601"/>
      <c r="B30" s="707"/>
      <c r="C30" s="687"/>
      <c r="D30" s="690"/>
      <c r="E30" s="693"/>
      <c r="F30" s="518" t="s">
        <v>314</v>
      </c>
      <c r="G30" s="227">
        <v>3</v>
      </c>
      <c r="H30" s="217"/>
      <c r="I30" s="217">
        <v>1</v>
      </c>
      <c r="J30" s="217">
        <v>1</v>
      </c>
      <c r="K30" s="217">
        <v>1</v>
      </c>
      <c r="L30" s="218"/>
      <c r="M30" s="218">
        <v>1</v>
      </c>
      <c r="N30" s="218"/>
      <c r="O30" s="218"/>
      <c r="P30" s="202">
        <f t="shared" si="0"/>
        <v>0.33333333333333331</v>
      </c>
      <c r="R30" s="519"/>
      <c r="S30" s="25"/>
      <c r="T30" s="285"/>
      <c r="V30" s="531"/>
      <c r="W30" s="41"/>
      <c r="X30" s="25"/>
      <c r="Y30" s="51"/>
      <c r="AA30" s="50"/>
      <c r="AB30" s="51"/>
    </row>
    <row r="31" spans="1:28" ht="15.6" x14ac:dyDescent="0.3">
      <c r="A31" s="601"/>
      <c r="B31" s="707"/>
      <c r="C31" s="687"/>
      <c r="D31" s="690"/>
      <c r="E31" s="693"/>
      <c r="F31" s="520"/>
      <c r="G31" s="108"/>
      <c r="H31" s="138"/>
      <c r="I31" s="138"/>
      <c r="J31" s="138"/>
      <c r="K31" s="138"/>
      <c r="L31" s="17"/>
      <c r="M31" s="17"/>
      <c r="N31" s="17"/>
      <c r="O31" s="17"/>
      <c r="P31" s="202"/>
      <c r="R31" s="519"/>
      <c r="S31" s="25"/>
      <c r="T31" s="285"/>
      <c r="V31" s="531"/>
      <c r="W31" s="41"/>
      <c r="X31" s="25"/>
      <c r="Y31" s="51"/>
      <c r="AA31" s="50"/>
      <c r="AB31" s="51"/>
    </row>
    <row r="32" spans="1:28" ht="15.6" x14ac:dyDescent="0.3">
      <c r="A32" s="601"/>
      <c r="B32" s="707"/>
      <c r="C32" s="687"/>
      <c r="D32" s="690"/>
      <c r="E32" s="693"/>
      <c r="F32" s="520"/>
      <c r="G32" s="108"/>
      <c r="H32" s="9"/>
      <c r="I32" s="9"/>
      <c r="J32" s="9"/>
      <c r="K32" s="9"/>
      <c r="L32" s="8"/>
      <c r="M32" s="8"/>
      <c r="N32" s="8"/>
      <c r="O32" s="8"/>
      <c r="P32" s="202"/>
      <c r="R32" s="519"/>
      <c r="S32" s="25"/>
      <c r="T32" s="285"/>
      <c r="V32" s="531"/>
      <c r="W32" s="41"/>
      <c r="X32" s="25"/>
      <c r="Y32" s="51"/>
      <c r="AA32" s="50"/>
      <c r="AB32" s="51"/>
    </row>
    <row r="33" spans="1:28" ht="15.6" x14ac:dyDescent="0.25">
      <c r="A33" s="601"/>
      <c r="B33" s="707"/>
      <c r="C33" s="687"/>
      <c r="D33" s="690"/>
      <c r="E33" s="693"/>
      <c r="F33" s="116"/>
      <c r="G33" s="108"/>
      <c r="H33" s="9"/>
      <c r="I33" s="9"/>
      <c r="J33" s="9"/>
      <c r="K33" s="9"/>
      <c r="L33" s="8"/>
      <c r="M33" s="8"/>
      <c r="N33" s="8"/>
      <c r="O33" s="8"/>
      <c r="P33" s="202"/>
      <c r="R33" s="50"/>
      <c r="S33" s="25"/>
      <c r="T33" s="285">
        <f t="shared" si="1"/>
        <v>0</v>
      </c>
      <c r="V33" s="531"/>
      <c r="W33" s="41"/>
      <c r="X33" s="25"/>
      <c r="Y33" s="51"/>
      <c r="AA33" s="50"/>
      <c r="AB33" s="51"/>
    </row>
    <row r="34" spans="1:28" ht="16.2" thickBot="1" x14ac:dyDescent="0.3">
      <c r="A34" s="601"/>
      <c r="B34" s="708"/>
      <c r="C34" s="688"/>
      <c r="D34" s="691"/>
      <c r="E34" s="694"/>
      <c r="F34" s="106"/>
      <c r="G34" s="96"/>
      <c r="H34" s="217"/>
      <c r="I34" s="217"/>
      <c r="J34" s="217"/>
      <c r="K34" s="217"/>
      <c r="L34" s="218"/>
      <c r="M34" s="218"/>
      <c r="N34" s="218"/>
      <c r="O34" s="218"/>
      <c r="P34" s="202"/>
      <c r="R34" s="50"/>
      <c r="S34" s="25"/>
      <c r="T34" s="285">
        <f t="shared" si="1"/>
        <v>0</v>
      </c>
      <c r="V34" s="531"/>
      <c r="W34" s="41"/>
      <c r="X34" s="25"/>
      <c r="Y34" s="51"/>
      <c r="AA34" s="50"/>
      <c r="AB34" s="51"/>
    </row>
    <row r="35" spans="1:28" ht="62.4" x14ac:dyDescent="0.25">
      <c r="A35" s="601"/>
      <c r="B35" s="695" t="s">
        <v>103</v>
      </c>
      <c r="C35" s="698" t="s">
        <v>57</v>
      </c>
      <c r="D35" s="702">
        <v>0.92</v>
      </c>
      <c r="E35" s="644" t="s">
        <v>50</v>
      </c>
      <c r="F35" s="134" t="s">
        <v>315</v>
      </c>
      <c r="G35" s="125">
        <v>4</v>
      </c>
      <c r="H35" s="138">
        <v>1</v>
      </c>
      <c r="I35" s="138">
        <v>1</v>
      </c>
      <c r="J35" s="138">
        <v>1</v>
      </c>
      <c r="K35" s="138">
        <v>1</v>
      </c>
      <c r="L35" s="17">
        <v>1</v>
      </c>
      <c r="M35" s="17">
        <v>1</v>
      </c>
      <c r="N35" s="17"/>
      <c r="O35" s="17"/>
      <c r="P35" s="202">
        <f t="shared" si="0"/>
        <v>0.5</v>
      </c>
      <c r="R35" s="121"/>
      <c r="S35" s="122"/>
      <c r="T35" s="285">
        <f t="shared" si="1"/>
        <v>0</v>
      </c>
      <c r="V35" s="531"/>
      <c r="W35" s="41" t="s">
        <v>406</v>
      </c>
      <c r="X35" s="25"/>
      <c r="Y35" s="51"/>
      <c r="AA35" s="50"/>
      <c r="AB35" s="51"/>
    </row>
    <row r="36" spans="1:28" ht="16.2" thickBot="1" x14ac:dyDescent="0.3">
      <c r="A36" s="601"/>
      <c r="B36" s="696"/>
      <c r="C36" s="699"/>
      <c r="D36" s="607"/>
      <c r="E36" s="598"/>
      <c r="F36" s="521" t="s">
        <v>316</v>
      </c>
      <c r="G36" s="227">
        <v>2</v>
      </c>
      <c r="H36" s="217">
        <v>1</v>
      </c>
      <c r="I36" s="217"/>
      <c r="J36" s="217"/>
      <c r="K36" s="217">
        <v>1</v>
      </c>
      <c r="L36" s="218"/>
      <c r="M36" s="218">
        <v>0</v>
      </c>
      <c r="N36" s="218"/>
      <c r="O36" s="218"/>
      <c r="P36" s="202">
        <f t="shared" si="0"/>
        <v>0</v>
      </c>
      <c r="R36" s="121"/>
      <c r="S36" s="122"/>
      <c r="T36" s="285">
        <f t="shared" si="1"/>
        <v>0</v>
      </c>
      <c r="V36" s="531"/>
      <c r="W36" s="41"/>
      <c r="X36" s="25"/>
      <c r="Y36" s="51"/>
      <c r="AA36" s="50"/>
      <c r="AB36" s="51"/>
    </row>
    <row r="37" spans="1:28" ht="15.6" x14ac:dyDescent="0.25">
      <c r="A37" s="601"/>
      <c r="B37" s="696"/>
      <c r="C37" s="699"/>
      <c r="D37" s="607"/>
      <c r="E37" s="598"/>
      <c r="F37" s="522"/>
      <c r="G37" s="220"/>
      <c r="H37" s="138"/>
      <c r="I37" s="138"/>
      <c r="J37" s="138"/>
      <c r="K37" s="138"/>
      <c r="L37" s="17"/>
      <c r="M37" s="17"/>
      <c r="N37" s="17"/>
      <c r="O37" s="17"/>
      <c r="P37" s="202"/>
      <c r="R37" s="121"/>
      <c r="S37" s="122"/>
      <c r="T37" s="285">
        <f t="shared" si="1"/>
        <v>0</v>
      </c>
      <c r="V37" s="531"/>
      <c r="W37" s="41"/>
      <c r="X37" s="25"/>
      <c r="Y37" s="51"/>
      <c r="AA37" s="50"/>
      <c r="AB37" s="51"/>
    </row>
    <row r="38" spans="1:28" ht="15.6" x14ac:dyDescent="0.25">
      <c r="A38" s="601"/>
      <c r="B38" s="696"/>
      <c r="C38" s="700"/>
      <c r="D38" s="607"/>
      <c r="E38" s="598"/>
      <c r="F38" s="104"/>
      <c r="G38" s="124"/>
      <c r="H38" s="9"/>
      <c r="I38" s="9"/>
      <c r="J38" s="9"/>
      <c r="K38" s="9"/>
      <c r="L38" s="8"/>
      <c r="M38" s="8"/>
      <c r="N38" s="8"/>
      <c r="O38" s="8"/>
      <c r="P38" s="202"/>
      <c r="R38" s="50"/>
      <c r="S38" s="25"/>
      <c r="T38" s="285">
        <f t="shared" si="1"/>
        <v>0</v>
      </c>
      <c r="V38" s="531"/>
      <c r="W38" s="41"/>
      <c r="X38" s="25"/>
      <c r="Y38" s="51"/>
      <c r="AA38" s="50"/>
      <c r="AB38" s="51"/>
    </row>
    <row r="39" spans="1:28" ht="16.2" thickBot="1" x14ac:dyDescent="0.3">
      <c r="A39" s="601"/>
      <c r="B39" s="696"/>
      <c r="C39" s="701"/>
      <c r="D39" s="608"/>
      <c r="E39" s="645"/>
      <c r="F39" s="106"/>
      <c r="G39" s="96"/>
      <c r="H39" s="217"/>
      <c r="I39" s="217"/>
      <c r="J39" s="217"/>
      <c r="K39" s="217"/>
      <c r="L39" s="218"/>
      <c r="M39" s="218"/>
      <c r="N39" s="218"/>
      <c r="O39" s="218"/>
      <c r="P39" s="202"/>
      <c r="R39" s="50"/>
      <c r="S39" s="25"/>
      <c r="T39" s="285">
        <f t="shared" si="1"/>
        <v>0</v>
      </c>
      <c r="V39" s="531"/>
      <c r="W39" s="41"/>
      <c r="X39" s="25"/>
      <c r="Y39" s="51"/>
      <c r="AA39" s="50"/>
      <c r="AB39" s="51"/>
    </row>
    <row r="40" spans="1:28" ht="31.2" x14ac:dyDescent="0.25">
      <c r="A40" s="601"/>
      <c r="B40" s="696"/>
      <c r="C40" s="703" t="s">
        <v>58</v>
      </c>
      <c r="D40" s="702">
        <v>0.83</v>
      </c>
      <c r="E40" s="680" t="s">
        <v>52</v>
      </c>
      <c r="F40" s="134" t="s">
        <v>223</v>
      </c>
      <c r="G40" s="125">
        <v>2</v>
      </c>
      <c r="H40" s="138"/>
      <c r="I40" s="138">
        <v>1</v>
      </c>
      <c r="J40" s="138"/>
      <c r="K40" s="138">
        <v>1</v>
      </c>
      <c r="L40" s="17"/>
      <c r="M40" s="17">
        <v>0</v>
      </c>
      <c r="N40" s="17"/>
      <c r="O40" s="17"/>
      <c r="P40" s="202">
        <f t="shared" si="0"/>
        <v>0</v>
      </c>
      <c r="R40" s="50"/>
      <c r="S40" s="25"/>
      <c r="T40" s="285">
        <f t="shared" si="1"/>
        <v>0</v>
      </c>
      <c r="V40" s="531"/>
      <c r="W40" s="41"/>
      <c r="X40" s="25"/>
      <c r="Y40" s="51"/>
      <c r="AA40" s="50"/>
      <c r="AB40" s="51"/>
    </row>
    <row r="41" spans="1:28" ht="46.8" x14ac:dyDescent="0.25">
      <c r="A41" s="601"/>
      <c r="B41" s="696"/>
      <c r="C41" s="704"/>
      <c r="D41" s="607"/>
      <c r="E41" s="681"/>
      <c r="F41" s="134" t="s">
        <v>317</v>
      </c>
      <c r="G41" s="220">
        <v>4</v>
      </c>
      <c r="H41" s="9">
        <v>1</v>
      </c>
      <c r="I41" s="9">
        <v>1</v>
      </c>
      <c r="J41" s="9">
        <v>1</v>
      </c>
      <c r="K41" s="9">
        <v>1</v>
      </c>
      <c r="L41" s="8"/>
      <c r="M41" s="8">
        <v>1</v>
      </c>
      <c r="N41" s="8"/>
      <c r="O41" s="8"/>
      <c r="P41" s="202">
        <f t="shared" si="0"/>
        <v>0.25</v>
      </c>
      <c r="R41" s="50"/>
      <c r="S41" s="25"/>
      <c r="T41" s="285">
        <f t="shared" si="1"/>
        <v>0</v>
      </c>
      <c r="V41" s="531"/>
      <c r="W41" s="41" t="s">
        <v>407</v>
      </c>
      <c r="X41" s="25"/>
      <c r="Y41" s="51"/>
      <c r="AA41" s="50"/>
      <c r="AB41" s="51"/>
    </row>
    <row r="42" spans="1:28" ht="31.2" x14ac:dyDescent="0.25">
      <c r="A42" s="601"/>
      <c r="B42" s="696"/>
      <c r="C42" s="704"/>
      <c r="D42" s="607"/>
      <c r="E42" s="681"/>
      <c r="F42" s="134" t="s">
        <v>318</v>
      </c>
      <c r="G42" s="220">
        <v>4</v>
      </c>
      <c r="H42" s="9">
        <v>1</v>
      </c>
      <c r="I42" s="9">
        <v>1</v>
      </c>
      <c r="J42" s="9">
        <v>1</v>
      </c>
      <c r="K42" s="9">
        <v>1</v>
      </c>
      <c r="L42" s="8">
        <v>1</v>
      </c>
      <c r="M42" s="8">
        <v>1</v>
      </c>
      <c r="N42" s="8"/>
      <c r="O42" s="8"/>
      <c r="P42" s="202">
        <f t="shared" si="0"/>
        <v>0.5</v>
      </c>
      <c r="R42" s="50"/>
      <c r="S42" s="25"/>
      <c r="T42" s="285">
        <f t="shared" si="1"/>
        <v>0</v>
      </c>
      <c r="V42" s="531" t="s">
        <v>408</v>
      </c>
      <c r="W42" s="41" t="s">
        <v>409</v>
      </c>
      <c r="X42" s="25"/>
      <c r="Y42" s="51"/>
      <c r="AA42" s="50"/>
      <c r="AB42" s="51"/>
    </row>
    <row r="43" spans="1:28" ht="16.2" thickBot="1" x14ac:dyDescent="0.3">
      <c r="A43" s="601"/>
      <c r="B43" s="697"/>
      <c r="C43" s="705"/>
      <c r="D43" s="608"/>
      <c r="E43" s="682"/>
      <c r="F43" s="106"/>
      <c r="G43" s="96"/>
      <c r="H43" s="217"/>
      <c r="I43" s="217"/>
      <c r="J43" s="217"/>
      <c r="K43" s="217"/>
      <c r="L43" s="218"/>
      <c r="M43" s="218"/>
      <c r="N43" s="218"/>
      <c r="O43" s="218"/>
      <c r="P43" s="202"/>
      <c r="Q43" s="116"/>
      <c r="R43" s="50"/>
      <c r="S43" s="25"/>
      <c r="T43" s="285">
        <f t="shared" si="1"/>
        <v>0</v>
      </c>
      <c r="V43" s="531"/>
      <c r="W43" s="41"/>
      <c r="X43" s="25"/>
      <c r="Y43" s="51"/>
      <c r="AA43" s="50"/>
      <c r="AB43" s="51"/>
    </row>
    <row r="44" spans="1:28" ht="16.5" customHeight="1" x14ac:dyDescent="0.3">
      <c r="A44" s="601"/>
      <c r="B44" s="728" t="s">
        <v>59</v>
      </c>
      <c r="C44" s="704" t="s">
        <v>60</v>
      </c>
      <c r="D44" s="730">
        <v>0.84</v>
      </c>
      <c r="E44" s="598" t="s">
        <v>50</v>
      </c>
      <c r="F44" s="134" t="s">
        <v>222</v>
      </c>
      <c r="G44" s="220" t="s">
        <v>319</v>
      </c>
      <c r="H44" s="138"/>
      <c r="I44" s="138">
        <v>1</v>
      </c>
      <c r="J44" s="138"/>
      <c r="K44" s="138"/>
      <c r="L44" s="17"/>
      <c r="M44" s="17"/>
      <c r="N44" s="17"/>
      <c r="O44" s="17"/>
      <c r="P44" s="202">
        <f>(SUM(L44:O44)/SUM(H44:K44))</f>
        <v>0</v>
      </c>
      <c r="R44" s="391">
        <v>5000</v>
      </c>
      <c r="S44" s="221"/>
      <c r="T44" s="285">
        <f t="shared" si="1"/>
        <v>5000</v>
      </c>
      <c r="V44" s="531"/>
      <c r="W44" s="41"/>
      <c r="X44" s="25"/>
      <c r="Y44" s="51"/>
      <c r="AA44" s="50"/>
      <c r="AB44" s="51"/>
    </row>
    <row r="45" spans="1:28" ht="31.2" x14ac:dyDescent="0.3">
      <c r="A45" s="601"/>
      <c r="B45" s="729"/>
      <c r="C45" s="704"/>
      <c r="D45" s="730"/>
      <c r="E45" s="598"/>
      <c r="F45" s="134" t="s">
        <v>320</v>
      </c>
      <c r="G45" s="220" t="s">
        <v>319</v>
      </c>
      <c r="H45" s="138">
        <v>1</v>
      </c>
      <c r="I45" s="138"/>
      <c r="J45" s="138"/>
      <c r="K45" s="138"/>
      <c r="L45" s="17"/>
      <c r="M45" s="17"/>
      <c r="N45" s="17"/>
      <c r="O45" s="17"/>
      <c r="P45" s="202">
        <f t="shared" ref="P45:P48" si="2">(SUM(L45:O45)/SUM(H45:K45))</f>
        <v>0</v>
      </c>
      <c r="R45" s="192">
        <v>5000</v>
      </c>
      <c r="S45" s="221"/>
      <c r="T45" s="285">
        <f t="shared" si="1"/>
        <v>5000</v>
      </c>
      <c r="V45" s="531"/>
      <c r="W45" s="41"/>
      <c r="X45" s="25"/>
      <c r="Y45" s="51"/>
      <c r="AA45" s="50"/>
      <c r="AB45" s="51"/>
    </row>
    <row r="46" spans="1:28" ht="31.2" x14ac:dyDescent="0.3">
      <c r="A46" s="601"/>
      <c r="B46" s="729"/>
      <c r="C46" s="704"/>
      <c r="D46" s="730"/>
      <c r="E46" s="598"/>
      <c r="F46" s="134" t="s">
        <v>321</v>
      </c>
      <c r="G46" s="220">
        <v>1</v>
      </c>
      <c r="H46" s="138">
        <v>1</v>
      </c>
      <c r="I46" s="138"/>
      <c r="J46" s="138"/>
      <c r="K46" s="138"/>
      <c r="L46" s="17"/>
      <c r="M46" s="17"/>
      <c r="N46" s="17"/>
      <c r="O46" s="17"/>
      <c r="P46" s="202">
        <f t="shared" si="2"/>
        <v>0</v>
      </c>
      <c r="R46" s="192">
        <v>5000</v>
      </c>
      <c r="S46" s="221"/>
      <c r="T46" s="285">
        <f t="shared" si="1"/>
        <v>5000</v>
      </c>
      <c r="V46" s="531"/>
      <c r="W46" s="41"/>
      <c r="X46" s="25"/>
      <c r="Y46" s="51"/>
      <c r="AA46" s="50"/>
      <c r="AB46" s="51"/>
    </row>
    <row r="47" spans="1:28" ht="27" x14ac:dyDescent="0.3">
      <c r="A47" s="601"/>
      <c r="B47" s="729"/>
      <c r="C47" s="704"/>
      <c r="D47" s="730"/>
      <c r="E47" s="598"/>
      <c r="F47" s="134" t="s">
        <v>322</v>
      </c>
      <c r="G47" s="124">
        <v>1</v>
      </c>
      <c r="H47" s="9">
        <v>1</v>
      </c>
      <c r="I47" s="9"/>
      <c r="J47" s="9"/>
      <c r="K47" s="9"/>
      <c r="L47" s="8">
        <v>1</v>
      </c>
      <c r="M47" s="8"/>
      <c r="N47" s="8"/>
      <c r="O47" s="8"/>
      <c r="P47" s="202">
        <f t="shared" si="2"/>
        <v>1</v>
      </c>
      <c r="R47" s="192">
        <v>80000</v>
      </c>
      <c r="S47" s="221"/>
      <c r="T47" s="285">
        <f t="shared" si="1"/>
        <v>80000</v>
      </c>
      <c r="V47" s="531" t="s">
        <v>410</v>
      </c>
      <c r="W47" s="41"/>
      <c r="X47" s="25"/>
      <c r="Y47" s="51"/>
      <c r="AA47" s="50"/>
      <c r="AB47" s="51"/>
    </row>
    <row r="48" spans="1:28" ht="66" x14ac:dyDescent="0.25">
      <c r="A48" s="601"/>
      <c r="B48" s="729"/>
      <c r="C48" s="704"/>
      <c r="D48" s="730"/>
      <c r="E48" s="598"/>
      <c r="F48" s="134" t="s">
        <v>323</v>
      </c>
      <c r="G48" s="124">
        <v>1</v>
      </c>
      <c r="H48" s="9">
        <v>1</v>
      </c>
      <c r="I48" s="9"/>
      <c r="J48" s="9"/>
      <c r="K48" s="9"/>
      <c r="L48" s="8">
        <v>1</v>
      </c>
      <c r="M48" s="8"/>
      <c r="N48" s="8"/>
      <c r="O48" s="8"/>
      <c r="P48" s="202">
        <f t="shared" si="2"/>
        <v>1</v>
      </c>
      <c r="R48" s="222"/>
      <c r="S48" s="223"/>
      <c r="T48" s="285">
        <f t="shared" si="1"/>
        <v>0</v>
      </c>
      <c r="V48" s="531" t="s">
        <v>411</v>
      </c>
      <c r="W48" s="41"/>
      <c r="X48" s="25"/>
      <c r="Y48" s="51"/>
      <c r="AA48" s="50"/>
      <c r="AB48" s="51"/>
    </row>
    <row r="49" spans="1:28" ht="15.6" x14ac:dyDescent="0.25">
      <c r="A49" s="601"/>
      <c r="B49" s="729"/>
      <c r="C49" s="704"/>
      <c r="D49" s="730"/>
      <c r="E49" s="598"/>
      <c r="F49" s="27"/>
      <c r="G49" s="220"/>
      <c r="H49" s="9"/>
      <c r="I49" s="9"/>
      <c r="J49" s="9"/>
      <c r="K49" s="9"/>
      <c r="L49" s="8"/>
      <c r="M49" s="8"/>
      <c r="N49" s="8"/>
      <c r="O49" s="8"/>
      <c r="P49" s="203"/>
      <c r="R49" s="222"/>
      <c r="S49" s="223"/>
      <c r="T49" s="285">
        <f t="shared" si="1"/>
        <v>0</v>
      </c>
      <c r="V49" s="531"/>
      <c r="W49" s="41"/>
      <c r="X49" s="25"/>
      <c r="Y49" s="51"/>
      <c r="AA49" s="50"/>
      <c r="AB49" s="51"/>
    </row>
    <row r="50" spans="1:28" ht="15.6" x14ac:dyDescent="0.3">
      <c r="A50" s="601"/>
      <c r="B50" s="729"/>
      <c r="C50" s="704"/>
      <c r="D50" s="730"/>
      <c r="E50" s="598"/>
      <c r="F50" s="40"/>
      <c r="G50" s="124"/>
      <c r="H50" s="9"/>
      <c r="I50" s="9"/>
      <c r="J50" s="9"/>
      <c r="K50" s="9"/>
      <c r="L50" s="8"/>
      <c r="M50" s="8"/>
      <c r="N50" s="8"/>
      <c r="O50" s="8"/>
      <c r="P50" s="203"/>
      <c r="R50" s="222"/>
      <c r="S50" s="223"/>
      <c r="T50" s="285">
        <f t="shared" si="1"/>
        <v>0</v>
      </c>
      <c r="V50" s="531"/>
      <c r="W50" s="41"/>
      <c r="X50" s="25"/>
      <c r="Y50" s="51"/>
      <c r="AA50" s="50"/>
      <c r="AB50" s="51"/>
    </row>
    <row r="51" spans="1:28" s="58" customFormat="1" x14ac:dyDescent="0.25">
      <c r="A51" s="57"/>
      <c r="G51" s="62"/>
      <c r="H51" s="62"/>
      <c r="I51" s="62"/>
      <c r="J51" s="62"/>
      <c r="K51" s="62"/>
      <c r="L51" s="62"/>
      <c r="M51" s="62"/>
      <c r="N51" s="62"/>
      <c r="O51" s="62"/>
      <c r="P51" s="62"/>
      <c r="Q51" s="62"/>
      <c r="R51" s="62"/>
      <c r="S51" s="59"/>
      <c r="T51" s="63"/>
      <c r="V51" s="532"/>
      <c r="W51" s="199"/>
      <c r="X51" s="59"/>
      <c r="Y51" s="63"/>
      <c r="AA51" s="62"/>
      <c r="AB51" s="63"/>
    </row>
    <row r="52" spans="1:28" ht="66.599999999999994" x14ac:dyDescent="0.3">
      <c r="A52" s="600" t="s">
        <v>61</v>
      </c>
      <c r="B52" s="611" t="s">
        <v>62</v>
      </c>
      <c r="C52" s="615" t="s">
        <v>63</v>
      </c>
      <c r="D52" s="618">
        <v>0.5</v>
      </c>
      <c r="E52" s="609">
        <v>0.6</v>
      </c>
      <c r="F52" s="134" t="s">
        <v>324</v>
      </c>
      <c r="G52" s="124">
        <v>4</v>
      </c>
      <c r="H52" s="9">
        <v>1</v>
      </c>
      <c r="I52" s="9">
        <v>1</v>
      </c>
      <c r="J52" s="9">
        <v>1</v>
      </c>
      <c r="K52" s="9">
        <v>1</v>
      </c>
      <c r="L52" s="8">
        <v>1</v>
      </c>
      <c r="M52" s="8">
        <v>0</v>
      </c>
      <c r="N52" s="8"/>
      <c r="O52" s="8"/>
      <c r="P52" s="202">
        <f>(SUM(L52:O52)/SUM(H52:K52))</f>
        <v>0.25</v>
      </c>
      <c r="R52" s="192">
        <f>55000+55000</f>
        <v>110000</v>
      </c>
      <c r="S52" s="135">
        <v>55000</v>
      </c>
      <c r="T52" s="285">
        <f t="shared" si="1"/>
        <v>55000</v>
      </c>
      <c r="V52" s="531" t="s">
        <v>412</v>
      </c>
      <c r="W52" s="41" t="s">
        <v>413</v>
      </c>
      <c r="X52" s="25"/>
      <c r="Y52" s="51"/>
      <c r="AA52" s="50"/>
      <c r="AB52" s="51"/>
    </row>
    <row r="53" spans="1:28" ht="31.2" x14ac:dyDescent="0.3">
      <c r="A53" s="600"/>
      <c r="B53" s="612"/>
      <c r="C53" s="616"/>
      <c r="D53" s="596"/>
      <c r="E53" s="571"/>
      <c r="F53" s="134" t="s">
        <v>224</v>
      </c>
      <c r="G53" s="124">
        <v>3</v>
      </c>
      <c r="H53" s="9"/>
      <c r="I53" s="9">
        <v>1</v>
      </c>
      <c r="J53" s="9">
        <v>1</v>
      </c>
      <c r="K53" s="9">
        <v>1</v>
      </c>
      <c r="L53" s="8"/>
      <c r="M53" s="8">
        <v>0</v>
      </c>
      <c r="N53" s="8"/>
      <c r="O53" s="8"/>
      <c r="P53" s="202">
        <f t="shared" ref="P53:P66" si="3">(SUM(L53:O53)/SUM(H53:K53))</f>
        <v>0</v>
      </c>
      <c r="R53" s="192">
        <v>200000</v>
      </c>
      <c r="S53" s="135"/>
      <c r="T53" s="285">
        <f t="shared" si="1"/>
        <v>200000</v>
      </c>
      <c r="V53" s="531"/>
      <c r="W53" s="41" t="s">
        <v>414</v>
      </c>
      <c r="X53" s="25"/>
      <c r="Y53" s="51"/>
      <c r="AA53" s="50"/>
      <c r="AB53" s="51"/>
    </row>
    <row r="54" spans="1:28" ht="15.6" x14ac:dyDescent="0.3">
      <c r="A54" s="600"/>
      <c r="B54" s="612"/>
      <c r="C54" s="616"/>
      <c r="D54" s="596"/>
      <c r="E54" s="571"/>
      <c r="F54" s="134" t="s">
        <v>325</v>
      </c>
      <c r="G54" s="124">
        <v>3</v>
      </c>
      <c r="H54" s="9"/>
      <c r="I54" s="9">
        <v>1</v>
      </c>
      <c r="J54" s="9">
        <v>1</v>
      </c>
      <c r="K54" s="9">
        <v>1</v>
      </c>
      <c r="L54" s="8"/>
      <c r="M54" s="8">
        <v>0</v>
      </c>
      <c r="N54" s="8"/>
      <c r="O54" s="8"/>
      <c r="P54" s="202">
        <f t="shared" si="3"/>
        <v>0</v>
      </c>
      <c r="R54" s="192">
        <v>50000</v>
      </c>
      <c r="S54" s="135"/>
      <c r="T54" s="285">
        <f t="shared" si="1"/>
        <v>50000</v>
      </c>
      <c r="V54" s="531"/>
      <c r="W54" s="41"/>
      <c r="X54" s="25"/>
      <c r="Y54" s="51"/>
      <c r="AA54" s="50"/>
      <c r="AB54" s="51"/>
    </row>
    <row r="55" spans="1:28" ht="15.75" customHeight="1" x14ac:dyDescent="0.3">
      <c r="A55" s="600"/>
      <c r="B55" s="612"/>
      <c r="C55" s="616"/>
      <c r="D55" s="596"/>
      <c r="E55" s="571"/>
      <c r="F55" s="134" t="s">
        <v>326</v>
      </c>
      <c r="G55" s="124">
        <v>1</v>
      </c>
      <c r="H55" s="9"/>
      <c r="I55" s="9">
        <v>1</v>
      </c>
      <c r="J55" s="9"/>
      <c r="K55" s="9"/>
      <c r="L55" s="8"/>
      <c r="M55" s="8">
        <v>1</v>
      </c>
      <c r="N55" s="8"/>
      <c r="O55" s="8"/>
      <c r="P55" s="202">
        <f t="shared" si="3"/>
        <v>1</v>
      </c>
      <c r="R55" s="192">
        <v>35000</v>
      </c>
      <c r="S55" s="135">
        <v>15000</v>
      </c>
      <c r="T55" s="285">
        <f t="shared" si="1"/>
        <v>20000</v>
      </c>
      <c r="V55" s="531"/>
      <c r="W55" s="41"/>
      <c r="X55" s="25"/>
      <c r="Y55" s="51"/>
      <c r="AA55" s="50"/>
      <c r="AB55" s="51"/>
    </row>
    <row r="56" spans="1:28" ht="31.2" x14ac:dyDescent="0.3">
      <c r="A56" s="600"/>
      <c r="B56" s="612"/>
      <c r="C56" s="616"/>
      <c r="D56" s="596"/>
      <c r="E56" s="571"/>
      <c r="F56" s="134" t="s">
        <v>226</v>
      </c>
      <c r="G56" s="254" t="s">
        <v>327</v>
      </c>
      <c r="H56" s="9"/>
      <c r="I56" s="9">
        <v>2</v>
      </c>
      <c r="J56" s="9"/>
      <c r="K56" s="9">
        <v>2</v>
      </c>
      <c r="L56" s="8">
        <v>2</v>
      </c>
      <c r="M56" s="8">
        <v>2</v>
      </c>
      <c r="N56" s="8"/>
      <c r="O56" s="8"/>
      <c r="P56" s="202">
        <f t="shared" si="3"/>
        <v>1</v>
      </c>
      <c r="R56" s="192"/>
      <c r="S56" s="135"/>
      <c r="T56" s="285">
        <f t="shared" si="1"/>
        <v>0</v>
      </c>
      <c r="V56" s="531" t="s">
        <v>415</v>
      </c>
      <c r="W56" s="41"/>
      <c r="X56" s="25"/>
      <c r="Y56" s="51"/>
      <c r="AA56" s="50"/>
      <c r="AB56" s="51"/>
    </row>
    <row r="57" spans="1:28" ht="40.200000000000003" x14ac:dyDescent="0.3">
      <c r="A57" s="600"/>
      <c r="B57" s="613"/>
      <c r="C57" s="616"/>
      <c r="D57" s="596"/>
      <c r="E57" s="571"/>
      <c r="F57" s="134" t="s">
        <v>328</v>
      </c>
      <c r="G57" s="295">
        <v>4</v>
      </c>
      <c r="H57" s="9">
        <v>1</v>
      </c>
      <c r="I57" s="9">
        <v>1</v>
      </c>
      <c r="J57" s="9">
        <v>1</v>
      </c>
      <c r="K57" s="9">
        <v>1</v>
      </c>
      <c r="L57" s="8">
        <v>1</v>
      </c>
      <c r="M57" s="8">
        <v>1</v>
      </c>
      <c r="N57" s="8"/>
      <c r="O57" s="8"/>
      <c r="P57" s="202">
        <f t="shared" si="3"/>
        <v>0.5</v>
      </c>
      <c r="R57" s="192">
        <v>16000</v>
      </c>
      <c r="S57" s="135">
        <v>5000</v>
      </c>
      <c r="T57" s="285">
        <f t="shared" si="1"/>
        <v>11000</v>
      </c>
      <c r="V57" s="531" t="s">
        <v>416</v>
      </c>
      <c r="W57" s="41"/>
      <c r="X57" s="25"/>
      <c r="Y57" s="51"/>
      <c r="AA57" s="50"/>
      <c r="AB57" s="51"/>
    </row>
    <row r="58" spans="1:28" ht="31.2" x14ac:dyDescent="0.3">
      <c r="A58" s="600"/>
      <c r="B58" s="613"/>
      <c r="C58" s="616"/>
      <c r="D58" s="596"/>
      <c r="E58" s="571"/>
      <c r="F58" s="134" t="s">
        <v>227</v>
      </c>
      <c r="G58" s="220">
        <v>3</v>
      </c>
      <c r="H58" s="138">
        <v>1</v>
      </c>
      <c r="I58" s="138">
        <v>1</v>
      </c>
      <c r="J58" s="138">
        <v>1</v>
      </c>
      <c r="K58" s="138"/>
      <c r="L58" s="17"/>
      <c r="M58" s="17">
        <v>1</v>
      </c>
      <c r="N58" s="17"/>
      <c r="O58" s="17"/>
      <c r="P58" s="202">
        <f t="shared" si="3"/>
        <v>0.33333333333333331</v>
      </c>
      <c r="R58" s="192">
        <f>30000+70000</f>
        <v>100000</v>
      </c>
      <c r="S58" s="135">
        <v>70000</v>
      </c>
      <c r="T58" s="285">
        <f t="shared" si="1"/>
        <v>30000</v>
      </c>
      <c r="V58" s="531"/>
      <c r="W58" s="41"/>
      <c r="X58" s="25"/>
      <c r="Y58" s="51"/>
      <c r="AA58" s="50"/>
      <c r="AB58" s="51"/>
    </row>
    <row r="59" spans="1:28" ht="15.6" x14ac:dyDescent="0.3">
      <c r="A59" s="600"/>
      <c r="B59" s="613"/>
      <c r="C59" s="616"/>
      <c r="D59" s="596"/>
      <c r="E59" s="571"/>
      <c r="F59" s="523" t="s">
        <v>329</v>
      </c>
      <c r="G59" s="144">
        <v>1</v>
      </c>
      <c r="H59" s="138"/>
      <c r="I59" s="138"/>
      <c r="J59" s="138"/>
      <c r="K59" s="138">
        <v>1</v>
      </c>
      <c r="L59" s="17"/>
      <c r="M59" s="17">
        <v>0</v>
      </c>
      <c r="N59" s="17"/>
      <c r="O59" s="17"/>
      <c r="P59" s="202">
        <f t="shared" si="3"/>
        <v>0</v>
      </c>
      <c r="R59" s="192">
        <f>55000+50000</f>
        <v>105000</v>
      </c>
      <c r="S59" s="135">
        <v>50000</v>
      </c>
      <c r="T59" s="285">
        <f t="shared" si="1"/>
        <v>55000</v>
      </c>
      <c r="V59" s="531"/>
      <c r="W59" s="41"/>
      <c r="X59" s="25"/>
      <c r="Y59" s="51"/>
      <c r="AA59" s="50"/>
      <c r="AB59" s="51"/>
    </row>
    <row r="60" spans="1:28" ht="15.6" x14ac:dyDescent="0.3">
      <c r="A60" s="600"/>
      <c r="B60" s="613"/>
      <c r="C60" s="616"/>
      <c r="D60" s="596"/>
      <c r="E60" s="571"/>
      <c r="F60" s="523" t="s">
        <v>228</v>
      </c>
      <c r="G60" s="144">
        <v>2</v>
      </c>
      <c r="H60" s="138"/>
      <c r="I60" s="138">
        <v>1</v>
      </c>
      <c r="J60" s="138"/>
      <c r="K60" s="138">
        <v>1</v>
      </c>
      <c r="L60" s="17"/>
      <c r="M60" s="17">
        <v>0</v>
      </c>
      <c r="N60" s="17"/>
      <c r="O60" s="17"/>
      <c r="P60" s="202">
        <f t="shared" si="3"/>
        <v>0</v>
      </c>
      <c r="R60" s="192">
        <v>0</v>
      </c>
      <c r="S60" s="135"/>
      <c r="T60" s="285">
        <f t="shared" si="1"/>
        <v>0</v>
      </c>
      <c r="V60" s="531"/>
      <c r="W60" s="41"/>
      <c r="X60" s="25"/>
      <c r="Y60" s="51"/>
      <c r="AA60" s="50"/>
      <c r="AB60" s="51"/>
    </row>
    <row r="61" spans="1:28" ht="15.6" x14ac:dyDescent="0.3">
      <c r="A61" s="600"/>
      <c r="B61" s="613"/>
      <c r="C61" s="616"/>
      <c r="D61" s="596"/>
      <c r="E61" s="571"/>
      <c r="F61" s="523" t="s">
        <v>229</v>
      </c>
      <c r="G61" s="144">
        <v>1</v>
      </c>
      <c r="H61" s="138"/>
      <c r="I61" s="138"/>
      <c r="J61" s="138"/>
      <c r="K61" s="138">
        <v>1</v>
      </c>
      <c r="L61" s="17"/>
      <c r="M61" s="17">
        <v>0</v>
      </c>
      <c r="N61" s="17"/>
      <c r="O61" s="17"/>
      <c r="P61" s="202">
        <f t="shared" si="3"/>
        <v>0</v>
      </c>
      <c r="R61" s="192">
        <f>100000+50000</f>
        <v>150000</v>
      </c>
      <c r="S61" s="135">
        <v>50000</v>
      </c>
      <c r="T61" s="285">
        <f t="shared" si="1"/>
        <v>100000</v>
      </c>
      <c r="V61" s="531"/>
      <c r="W61" s="41"/>
      <c r="X61" s="25"/>
      <c r="Y61" s="51"/>
      <c r="AA61" s="50"/>
      <c r="AB61" s="51"/>
    </row>
    <row r="62" spans="1:28" ht="31.2" x14ac:dyDescent="0.3">
      <c r="A62" s="600"/>
      <c r="B62" s="613"/>
      <c r="C62" s="616"/>
      <c r="D62" s="596"/>
      <c r="E62" s="571"/>
      <c r="F62" s="523" t="s">
        <v>330</v>
      </c>
      <c r="G62" s="295">
        <v>4</v>
      </c>
      <c r="H62" s="9">
        <v>1</v>
      </c>
      <c r="I62" s="9">
        <v>1</v>
      </c>
      <c r="J62" s="9">
        <v>1</v>
      </c>
      <c r="K62" s="9">
        <v>1</v>
      </c>
      <c r="L62" s="17">
        <v>1</v>
      </c>
      <c r="M62" s="17">
        <v>1</v>
      </c>
      <c r="N62" s="17"/>
      <c r="O62" s="17"/>
      <c r="P62" s="202">
        <f t="shared" si="3"/>
        <v>0.5</v>
      </c>
      <c r="R62" s="192">
        <v>100000</v>
      </c>
      <c r="S62" s="135">
        <v>100000</v>
      </c>
      <c r="T62" s="285">
        <f t="shared" si="1"/>
        <v>0</v>
      </c>
      <c r="V62" s="531" t="s">
        <v>417</v>
      </c>
      <c r="W62" s="41"/>
      <c r="X62" s="25"/>
      <c r="Y62" s="51"/>
      <c r="AA62" s="50"/>
      <c r="AB62" s="51"/>
    </row>
    <row r="63" spans="1:28" ht="16.2" thickBot="1" x14ac:dyDescent="0.3">
      <c r="A63" s="600"/>
      <c r="B63" s="613"/>
      <c r="C63" s="617"/>
      <c r="D63" s="619"/>
      <c r="E63" s="610"/>
      <c r="F63" s="393"/>
      <c r="G63" s="96"/>
      <c r="H63" s="217"/>
      <c r="I63" s="217"/>
      <c r="J63" s="217"/>
      <c r="K63" s="217"/>
      <c r="L63" s="218"/>
      <c r="M63" s="218"/>
      <c r="N63" s="218"/>
      <c r="O63" s="218"/>
      <c r="P63" s="203"/>
      <c r="R63" s="121"/>
      <c r="S63" s="25"/>
      <c r="T63" s="285">
        <f t="shared" si="1"/>
        <v>0</v>
      </c>
      <c r="V63" s="531"/>
      <c r="W63" s="41"/>
      <c r="X63" s="25"/>
      <c r="Y63" s="51"/>
      <c r="AA63" s="50"/>
      <c r="AB63" s="51"/>
    </row>
    <row r="64" spans="1:28" ht="15.6" x14ac:dyDescent="0.25">
      <c r="A64" s="600"/>
      <c r="B64" s="613"/>
      <c r="C64" s="620" t="s">
        <v>64</v>
      </c>
      <c r="D64" s="635">
        <v>0.46</v>
      </c>
      <c r="E64" s="628">
        <v>0.55000000000000004</v>
      </c>
      <c r="F64" s="392" t="s">
        <v>331</v>
      </c>
      <c r="G64" s="220">
        <v>1</v>
      </c>
      <c r="H64" s="138">
        <v>1</v>
      </c>
      <c r="I64" s="138"/>
      <c r="J64" s="138"/>
      <c r="K64" s="138"/>
      <c r="L64" s="17"/>
      <c r="M64" s="17"/>
      <c r="N64" s="17"/>
      <c r="O64" s="17"/>
      <c r="P64" s="202">
        <f t="shared" si="3"/>
        <v>0</v>
      </c>
      <c r="R64" s="50"/>
      <c r="S64" s="25"/>
      <c r="T64" s="285">
        <f t="shared" si="1"/>
        <v>0</v>
      </c>
      <c r="V64" s="531"/>
      <c r="W64" s="41"/>
      <c r="X64" s="25"/>
      <c r="Y64" s="51"/>
      <c r="AA64" s="50"/>
      <c r="AB64" s="51"/>
    </row>
    <row r="65" spans="1:28" ht="16.5" customHeight="1" x14ac:dyDescent="0.25">
      <c r="A65" s="600"/>
      <c r="B65" s="613"/>
      <c r="C65" s="621"/>
      <c r="D65" s="596"/>
      <c r="E65" s="571"/>
      <c r="F65" s="216" t="s">
        <v>332</v>
      </c>
      <c r="G65" s="220">
        <v>1</v>
      </c>
      <c r="H65" s="9">
        <v>1</v>
      </c>
      <c r="I65" s="9"/>
      <c r="J65" s="9"/>
      <c r="K65" s="9"/>
      <c r="L65" s="8"/>
      <c r="M65" s="8"/>
      <c r="N65" s="8"/>
      <c r="O65" s="8"/>
      <c r="P65" s="202">
        <f t="shared" si="3"/>
        <v>0</v>
      </c>
      <c r="R65" s="50"/>
      <c r="S65" s="25"/>
      <c r="T65" s="285">
        <f t="shared" si="1"/>
        <v>0</v>
      </c>
      <c r="V65" s="531"/>
      <c r="W65" s="41"/>
      <c r="X65" s="25"/>
      <c r="Y65" s="51"/>
      <c r="AA65" s="50"/>
      <c r="AB65" s="51"/>
    </row>
    <row r="66" spans="1:28" ht="27.6" x14ac:dyDescent="0.25">
      <c r="A66" s="600"/>
      <c r="B66" s="613"/>
      <c r="C66" s="621"/>
      <c r="D66" s="596"/>
      <c r="E66" s="571"/>
      <c r="F66" s="216" t="s">
        <v>333</v>
      </c>
      <c r="G66" s="220">
        <v>1</v>
      </c>
      <c r="H66" s="9"/>
      <c r="I66" s="9"/>
      <c r="J66" s="9"/>
      <c r="K66" s="9">
        <v>1</v>
      </c>
      <c r="L66" s="8"/>
      <c r="M66" s="8"/>
      <c r="N66" s="8"/>
      <c r="O66" s="8"/>
      <c r="P66" s="202">
        <f t="shared" si="3"/>
        <v>0</v>
      </c>
      <c r="R66" s="50"/>
      <c r="S66" s="25"/>
      <c r="T66" s="285">
        <f t="shared" si="1"/>
        <v>0</v>
      </c>
      <c r="V66" s="531"/>
      <c r="W66" s="41"/>
      <c r="X66" s="25"/>
      <c r="Y66" s="51"/>
      <c r="AA66" s="50"/>
      <c r="AB66" s="51"/>
    </row>
    <row r="67" spans="1:28" ht="15.6" x14ac:dyDescent="0.25">
      <c r="A67" s="600"/>
      <c r="B67" s="613"/>
      <c r="C67" s="621"/>
      <c r="D67" s="596"/>
      <c r="E67" s="571"/>
      <c r="F67" s="117"/>
      <c r="G67" s="50"/>
      <c r="H67" s="9"/>
      <c r="I67" s="9"/>
      <c r="J67" s="9"/>
      <c r="K67" s="9"/>
      <c r="L67" s="8"/>
      <c r="M67" s="8"/>
      <c r="N67" s="8"/>
      <c r="O67" s="8"/>
      <c r="P67" s="203"/>
      <c r="R67" s="121"/>
      <c r="S67" s="25"/>
      <c r="T67" s="285">
        <f t="shared" si="1"/>
        <v>0</v>
      </c>
      <c r="V67" s="531"/>
      <c r="W67" s="41"/>
      <c r="X67" s="25"/>
      <c r="Y67" s="51"/>
      <c r="AA67" s="50"/>
      <c r="AB67" s="51"/>
    </row>
    <row r="68" spans="1:28" ht="16.2" thickBot="1" x14ac:dyDescent="0.3">
      <c r="A68" s="601"/>
      <c r="B68" s="614"/>
      <c r="C68" s="622"/>
      <c r="D68" s="619"/>
      <c r="E68" s="610"/>
      <c r="F68" s="224"/>
      <c r="G68" s="96"/>
      <c r="H68" s="217"/>
      <c r="I68" s="217"/>
      <c r="J68" s="217"/>
      <c r="K68" s="217"/>
      <c r="L68" s="218"/>
      <c r="M68" s="218"/>
      <c r="N68" s="218"/>
      <c r="O68" s="218"/>
      <c r="P68" s="203"/>
      <c r="R68" s="121"/>
      <c r="S68" s="25"/>
      <c r="T68" s="285">
        <f t="shared" si="1"/>
        <v>0</v>
      </c>
      <c r="V68" s="531"/>
      <c r="W68" s="41"/>
      <c r="X68" s="25"/>
      <c r="Y68" s="51"/>
      <c r="AA68" s="50"/>
      <c r="AB68" s="51"/>
    </row>
    <row r="69" spans="1:28" ht="62.4" x14ac:dyDescent="0.3">
      <c r="A69" s="601"/>
      <c r="B69" s="629" t="s">
        <v>65</v>
      </c>
      <c r="C69" s="634" t="s">
        <v>66</v>
      </c>
      <c r="D69" s="655">
        <v>0.28999999999999998</v>
      </c>
      <c r="E69" s="628">
        <v>0.4</v>
      </c>
      <c r="F69" s="134" t="s">
        <v>225</v>
      </c>
      <c r="G69" s="124">
        <v>1</v>
      </c>
      <c r="H69" s="9">
        <v>1</v>
      </c>
      <c r="I69" s="9"/>
      <c r="J69" s="9"/>
      <c r="K69" s="9"/>
      <c r="L69" s="8"/>
      <c r="M69" s="8">
        <v>1</v>
      </c>
      <c r="N69" s="8"/>
      <c r="O69" s="8"/>
      <c r="P69" s="202">
        <f t="shared" ref="P69" si="4">(SUM(L69:O69)/SUM(H69:K69))</f>
        <v>1</v>
      </c>
      <c r="R69" s="192">
        <v>30000</v>
      </c>
      <c r="S69" s="25"/>
      <c r="T69" s="285">
        <f t="shared" si="1"/>
        <v>30000</v>
      </c>
      <c r="V69" s="531" t="s">
        <v>418</v>
      </c>
      <c r="W69" s="41"/>
      <c r="X69" s="25"/>
      <c r="Y69" s="51"/>
      <c r="AA69" s="50"/>
      <c r="AB69" s="51"/>
    </row>
    <row r="70" spans="1:28" ht="15.6" x14ac:dyDescent="0.25">
      <c r="A70" s="601"/>
      <c r="B70" s="630"/>
      <c r="C70" s="593"/>
      <c r="D70" s="656"/>
      <c r="E70" s="571"/>
      <c r="F70" s="116"/>
      <c r="G70" s="108"/>
      <c r="H70" s="9"/>
      <c r="I70" s="9"/>
      <c r="J70" s="9"/>
      <c r="K70" s="9"/>
      <c r="L70" s="8"/>
      <c r="M70" s="8"/>
      <c r="N70" s="8"/>
      <c r="O70" s="8"/>
      <c r="P70" s="203"/>
      <c r="R70" s="121"/>
      <c r="S70" s="25"/>
      <c r="T70" s="285">
        <f t="shared" si="1"/>
        <v>0</v>
      </c>
      <c r="V70" s="531"/>
      <c r="W70" s="41"/>
      <c r="X70" s="25"/>
      <c r="Y70" s="51"/>
      <c r="AA70" s="50"/>
      <c r="AB70" s="51"/>
    </row>
    <row r="71" spans="1:28" ht="15.6" x14ac:dyDescent="0.25">
      <c r="A71" s="601"/>
      <c r="B71" s="630"/>
      <c r="C71" s="593"/>
      <c r="D71" s="656"/>
      <c r="E71" s="571"/>
      <c r="F71" s="116"/>
      <c r="G71" s="108"/>
      <c r="H71" s="9"/>
      <c r="I71" s="9"/>
      <c r="J71" s="9"/>
      <c r="K71" s="9"/>
      <c r="L71" s="8"/>
      <c r="M71" s="8"/>
      <c r="N71" s="8"/>
      <c r="O71" s="8"/>
      <c r="P71" s="203"/>
      <c r="R71" s="121"/>
      <c r="S71" s="25"/>
      <c r="T71" s="285">
        <f t="shared" si="1"/>
        <v>0</v>
      </c>
      <c r="V71" s="531"/>
      <c r="W71" s="41"/>
      <c r="X71" s="25"/>
      <c r="Y71" s="51"/>
      <c r="AA71" s="50"/>
      <c r="AB71" s="51"/>
    </row>
    <row r="72" spans="1:28" ht="15.6" x14ac:dyDescent="0.25">
      <c r="A72" s="601"/>
      <c r="B72" s="630"/>
      <c r="C72" s="593"/>
      <c r="D72" s="656"/>
      <c r="E72" s="571"/>
      <c r="F72" s="104"/>
      <c r="G72" s="50"/>
      <c r="H72" s="9"/>
      <c r="I72" s="9"/>
      <c r="J72" s="9"/>
      <c r="K72" s="9"/>
      <c r="L72" s="8"/>
      <c r="M72" s="8"/>
      <c r="N72" s="8"/>
      <c r="O72" s="8"/>
      <c r="P72" s="203"/>
      <c r="R72" s="50"/>
      <c r="S72" s="25"/>
      <c r="T72" s="285">
        <f t="shared" ref="T72:T135" si="5">R72-S72</f>
        <v>0</v>
      </c>
      <c r="V72" s="531"/>
      <c r="W72" s="41"/>
      <c r="X72" s="25"/>
      <c r="Y72" s="51"/>
      <c r="AA72" s="50"/>
      <c r="AB72" s="51"/>
    </row>
    <row r="73" spans="1:28" ht="16.5" customHeight="1" x14ac:dyDescent="0.25">
      <c r="A73" s="601"/>
      <c r="B73" s="630"/>
      <c r="C73" s="593"/>
      <c r="D73" s="656"/>
      <c r="E73" s="571"/>
      <c r="F73" s="104"/>
      <c r="G73" s="50"/>
      <c r="H73" s="9"/>
      <c r="I73" s="9"/>
      <c r="J73" s="9"/>
      <c r="K73" s="9"/>
      <c r="L73" s="8"/>
      <c r="M73" s="8"/>
      <c r="N73" s="8"/>
      <c r="O73" s="8"/>
      <c r="P73" s="203"/>
      <c r="R73" s="50"/>
      <c r="S73" s="25"/>
      <c r="T73" s="285">
        <f t="shared" si="5"/>
        <v>0</v>
      </c>
      <c r="V73" s="531"/>
      <c r="W73" s="41"/>
      <c r="X73" s="25"/>
      <c r="Y73" s="51"/>
      <c r="AA73" s="50"/>
      <c r="AB73" s="51"/>
    </row>
    <row r="74" spans="1:28" ht="16.5" customHeight="1" thickBot="1" x14ac:dyDescent="0.3">
      <c r="A74" s="601"/>
      <c r="B74" s="630"/>
      <c r="C74" s="654"/>
      <c r="D74" s="657"/>
      <c r="E74" s="610"/>
      <c r="F74" s="106"/>
      <c r="G74" s="96"/>
      <c r="H74" s="217"/>
      <c r="I74" s="217"/>
      <c r="J74" s="217"/>
      <c r="K74" s="217"/>
      <c r="L74" s="218"/>
      <c r="M74" s="218"/>
      <c r="N74" s="218"/>
      <c r="O74" s="218"/>
      <c r="P74" s="203"/>
      <c r="R74" s="50"/>
      <c r="S74" s="25"/>
      <c r="T74" s="285">
        <f t="shared" si="5"/>
        <v>0</v>
      </c>
      <c r="V74" s="531"/>
      <c r="W74" s="41"/>
      <c r="X74" s="25"/>
      <c r="Y74" s="51"/>
      <c r="AA74" s="50"/>
      <c r="AB74" s="51"/>
    </row>
    <row r="75" spans="1:28" ht="16.5" customHeight="1" x14ac:dyDescent="0.25">
      <c r="A75" s="601"/>
      <c r="B75" s="630"/>
      <c r="C75" s="634" t="s">
        <v>67</v>
      </c>
      <c r="D75" s="635">
        <v>0.27</v>
      </c>
      <c r="E75" s="628">
        <v>0.4</v>
      </c>
      <c r="F75" s="105"/>
      <c r="G75" s="108"/>
      <c r="H75" s="138"/>
      <c r="I75" s="138"/>
      <c r="J75" s="138"/>
      <c r="K75" s="138"/>
      <c r="L75" s="17"/>
      <c r="M75" s="17"/>
      <c r="N75" s="17"/>
      <c r="O75" s="17"/>
      <c r="P75" s="203"/>
      <c r="R75" s="50"/>
      <c r="S75" s="25"/>
      <c r="T75" s="285">
        <f t="shared" si="5"/>
        <v>0</v>
      </c>
      <c r="V75" s="531"/>
      <c r="W75" s="41"/>
      <c r="X75" s="25"/>
      <c r="Y75" s="51"/>
      <c r="AA75" s="50"/>
      <c r="AB75" s="51"/>
    </row>
    <row r="76" spans="1:28" ht="16.5" customHeight="1" x14ac:dyDescent="0.25">
      <c r="A76" s="601"/>
      <c r="B76" s="630"/>
      <c r="C76" s="593"/>
      <c r="D76" s="596"/>
      <c r="E76" s="571"/>
      <c r="F76" s="116"/>
      <c r="G76" s="108"/>
      <c r="H76" s="9"/>
      <c r="I76" s="9"/>
      <c r="J76" s="9"/>
      <c r="K76" s="9"/>
      <c r="L76" s="8"/>
      <c r="M76" s="8"/>
      <c r="N76" s="8"/>
      <c r="O76" s="8"/>
      <c r="P76" s="203"/>
      <c r="R76" s="50"/>
      <c r="S76" s="25"/>
      <c r="T76" s="285">
        <f t="shared" si="5"/>
        <v>0</v>
      </c>
      <c r="V76" s="531"/>
      <c r="W76" s="41"/>
      <c r="X76" s="25"/>
      <c r="Y76" s="51"/>
      <c r="AA76" s="50"/>
      <c r="AB76" s="51"/>
    </row>
    <row r="77" spans="1:28" ht="15.6" x14ac:dyDescent="0.25">
      <c r="A77" s="601"/>
      <c r="B77" s="630"/>
      <c r="C77" s="593"/>
      <c r="D77" s="596"/>
      <c r="E77" s="571"/>
      <c r="F77" s="116"/>
      <c r="G77" s="108"/>
      <c r="H77" s="9"/>
      <c r="I77" s="9"/>
      <c r="J77" s="9"/>
      <c r="K77" s="9"/>
      <c r="L77" s="8"/>
      <c r="M77" s="8"/>
      <c r="N77" s="8"/>
      <c r="O77" s="8"/>
      <c r="P77" s="203"/>
      <c r="R77" s="50"/>
      <c r="S77" s="25"/>
      <c r="T77" s="285">
        <f t="shared" si="5"/>
        <v>0</v>
      </c>
      <c r="V77" s="531"/>
      <c r="W77" s="41"/>
      <c r="X77" s="25"/>
      <c r="Y77" s="51"/>
      <c r="AA77" s="50"/>
      <c r="AB77" s="51"/>
    </row>
    <row r="78" spans="1:28" ht="15.6" x14ac:dyDescent="0.25">
      <c r="A78" s="601"/>
      <c r="B78" s="630"/>
      <c r="C78" s="593"/>
      <c r="D78" s="596"/>
      <c r="E78" s="571"/>
      <c r="F78" s="116"/>
      <c r="G78" s="108"/>
      <c r="H78" s="9"/>
      <c r="I78" s="9"/>
      <c r="J78" s="9"/>
      <c r="K78" s="9"/>
      <c r="L78" s="8"/>
      <c r="M78" s="8"/>
      <c r="N78" s="8"/>
      <c r="O78" s="8"/>
      <c r="P78" s="203"/>
      <c r="R78" s="50"/>
      <c r="S78" s="25"/>
      <c r="T78" s="285">
        <f t="shared" si="5"/>
        <v>0</v>
      </c>
      <c r="V78" s="531"/>
      <c r="W78" s="41"/>
      <c r="X78" s="25"/>
      <c r="Y78" s="51"/>
      <c r="AA78" s="50"/>
      <c r="AB78" s="51"/>
    </row>
    <row r="79" spans="1:28" ht="15.6" x14ac:dyDescent="0.25">
      <c r="A79" s="601"/>
      <c r="B79" s="630"/>
      <c r="C79" s="593"/>
      <c r="D79" s="596"/>
      <c r="E79" s="571"/>
      <c r="F79" s="104"/>
      <c r="G79" s="50"/>
      <c r="H79" s="9"/>
      <c r="I79" s="9"/>
      <c r="J79" s="9"/>
      <c r="K79" s="9"/>
      <c r="L79" s="8"/>
      <c r="M79" s="8"/>
      <c r="N79" s="8"/>
      <c r="O79" s="8"/>
      <c r="P79" s="203"/>
      <c r="R79" s="50"/>
      <c r="S79" s="25"/>
      <c r="T79" s="285">
        <f t="shared" si="5"/>
        <v>0</v>
      </c>
      <c r="V79" s="531"/>
      <c r="W79" s="41"/>
      <c r="X79" s="25"/>
      <c r="Y79" s="51"/>
      <c r="AA79" s="50"/>
      <c r="AB79" s="51"/>
    </row>
    <row r="80" spans="1:28" ht="34.5" customHeight="1" x14ac:dyDescent="0.25">
      <c r="A80" s="601"/>
      <c r="B80" s="630"/>
      <c r="C80" s="593"/>
      <c r="D80" s="596"/>
      <c r="E80" s="571"/>
      <c r="F80" s="104"/>
      <c r="G80" s="50"/>
      <c r="H80" s="9"/>
      <c r="I80" s="9"/>
      <c r="J80" s="9"/>
      <c r="K80" s="9"/>
      <c r="L80" s="8"/>
      <c r="M80" s="8"/>
      <c r="N80" s="8"/>
      <c r="O80" s="8"/>
      <c r="P80" s="203"/>
      <c r="R80" s="50"/>
      <c r="S80" s="25"/>
      <c r="T80" s="285">
        <f t="shared" si="5"/>
        <v>0</v>
      </c>
      <c r="V80" s="531"/>
      <c r="W80" s="41"/>
      <c r="X80" s="25"/>
      <c r="Y80" s="51"/>
      <c r="AA80" s="50"/>
      <c r="AB80" s="51"/>
    </row>
    <row r="81" spans="1:28" ht="24" customHeight="1" thickBot="1" x14ac:dyDescent="0.3">
      <c r="A81" s="601"/>
      <c r="B81" s="630"/>
      <c r="C81" s="654"/>
      <c r="D81" s="619"/>
      <c r="E81" s="610"/>
      <c r="F81" s="106"/>
      <c r="G81" s="96"/>
      <c r="H81" s="217"/>
      <c r="I81" s="217"/>
      <c r="J81" s="217"/>
      <c r="K81" s="217"/>
      <c r="L81" s="218"/>
      <c r="M81" s="218"/>
      <c r="N81" s="218"/>
      <c r="O81" s="218"/>
      <c r="P81" s="203"/>
      <c r="R81" s="50"/>
      <c r="S81" s="25"/>
      <c r="T81" s="285">
        <f t="shared" si="5"/>
        <v>0</v>
      </c>
      <c r="V81" s="531"/>
      <c r="W81" s="41"/>
      <c r="X81" s="25"/>
      <c r="Y81" s="51"/>
      <c r="AA81" s="50"/>
      <c r="AB81" s="51"/>
    </row>
    <row r="82" spans="1:28" ht="36.75" customHeight="1" x14ac:dyDescent="0.3">
      <c r="A82" s="601"/>
      <c r="B82" s="658" t="s">
        <v>68</v>
      </c>
      <c r="C82" s="660" t="s">
        <v>69</v>
      </c>
      <c r="D82" s="665" t="s">
        <v>70</v>
      </c>
      <c r="E82" s="670" t="s">
        <v>71</v>
      </c>
      <c r="F82" s="134" t="s">
        <v>230</v>
      </c>
      <c r="G82" s="220">
        <v>3</v>
      </c>
      <c r="H82" s="138">
        <v>1</v>
      </c>
      <c r="I82" s="138">
        <v>1</v>
      </c>
      <c r="J82" s="138">
        <v>1</v>
      </c>
      <c r="K82" s="138"/>
      <c r="L82" s="17"/>
      <c r="M82" s="17">
        <v>0</v>
      </c>
      <c r="N82" s="17"/>
      <c r="O82" s="17"/>
      <c r="P82" s="203">
        <f t="shared" ref="P82:P99" si="6">(SUM(L82:O82)/SUM(H82:K82))</f>
        <v>0</v>
      </c>
      <c r="R82" s="192">
        <v>45000</v>
      </c>
      <c r="S82" s="225"/>
      <c r="T82" s="285">
        <f t="shared" si="5"/>
        <v>45000</v>
      </c>
      <c r="V82" s="531" t="s">
        <v>419</v>
      </c>
      <c r="W82" s="41"/>
      <c r="X82" s="25"/>
      <c r="Y82" s="51"/>
      <c r="AA82" s="50"/>
      <c r="AB82" s="51"/>
    </row>
    <row r="83" spans="1:28" ht="27.75" customHeight="1" x14ac:dyDescent="0.3">
      <c r="A83" s="601"/>
      <c r="B83" s="658"/>
      <c r="C83" s="661"/>
      <c r="D83" s="666"/>
      <c r="E83" s="671"/>
      <c r="F83" s="134" t="s">
        <v>232</v>
      </c>
      <c r="G83" s="220">
        <v>2</v>
      </c>
      <c r="H83" s="138">
        <v>1</v>
      </c>
      <c r="I83" s="138"/>
      <c r="J83" s="138"/>
      <c r="K83" s="138">
        <v>1</v>
      </c>
      <c r="L83" s="17"/>
      <c r="M83" s="17">
        <v>1</v>
      </c>
      <c r="N83" s="17"/>
      <c r="O83" s="17"/>
      <c r="P83" s="203">
        <f t="shared" si="6"/>
        <v>0.5</v>
      </c>
      <c r="R83" s="192">
        <v>110000</v>
      </c>
      <c r="S83" s="225"/>
      <c r="T83" s="285">
        <f t="shared" si="5"/>
        <v>110000</v>
      </c>
      <c r="V83" s="531"/>
      <c r="W83" s="41"/>
      <c r="X83" s="25"/>
      <c r="Y83" s="51"/>
      <c r="AA83" s="50"/>
      <c r="AB83" s="51"/>
    </row>
    <row r="84" spans="1:28" ht="30.75" customHeight="1" x14ac:dyDescent="0.3">
      <c r="A84" s="601"/>
      <c r="B84" s="658"/>
      <c r="C84" s="661"/>
      <c r="D84" s="666"/>
      <c r="E84" s="671"/>
      <c r="F84" s="134" t="s">
        <v>231</v>
      </c>
      <c r="G84" s="220">
        <v>10</v>
      </c>
      <c r="H84" s="138">
        <v>2</v>
      </c>
      <c r="I84" s="138">
        <v>3</v>
      </c>
      <c r="J84" s="138">
        <v>3</v>
      </c>
      <c r="K84" s="138">
        <v>2</v>
      </c>
      <c r="L84" s="17"/>
      <c r="M84" s="17"/>
      <c r="N84" s="17"/>
      <c r="O84" s="17"/>
      <c r="P84" s="203">
        <f t="shared" si="6"/>
        <v>0</v>
      </c>
      <c r="R84" s="192">
        <v>0</v>
      </c>
      <c r="S84" s="225"/>
      <c r="T84" s="285">
        <f t="shared" si="5"/>
        <v>0</v>
      </c>
      <c r="V84" s="531"/>
      <c r="W84" s="41"/>
      <c r="X84" s="25"/>
      <c r="Y84" s="51"/>
      <c r="AA84" s="50"/>
      <c r="AB84" s="51"/>
    </row>
    <row r="85" spans="1:28" ht="53.4" x14ac:dyDescent="0.3">
      <c r="A85" s="601"/>
      <c r="B85" s="658"/>
      <c r="C85" s="661"/>
      <c r="D85" s="666"/>
      <c r="E85" s="671"/>
      <c r="F85" s="134" t="s">
        <v>334</v>
      </c>
      <c r="G85" s="220">
        <v>3</v>
      </c>
      <c r="H85" s="138">
        <v>1</v>
      </c>
      <c r="I85" s="138">
        <v>1</v>
      </c>
      <c r="J85" s="138">
        <v>1</v>
      </c>
      <c r="K85" s="138"/>
      <c r="L85" s="17">
        <v>1</v>
      </c>
      <c r="M85" s="17">
        <v>1</v>
      </c>
      <c r="N85" s="17"/>
      <c r="O85" s="17"/>
      <c r="P85" s="203">
        <f t="shared" si="6"/>
        <v>0.66666666666666663</v>
      </c>
      <c r="R85" s="192">
        <f>15000+5000</f>
        <v>20000</v>
      </c>
      <c r="S85" s="225"/>
      <c r="T85" s="285">
        <f t="shared" si="5"/>
        <v>20000</v>
      </c>
      <c r="V85" s="531" t="s">
        <v>420</v>
      </c>
      <c r="W85" s="41"/>
      <c r="X85" s="25"/>
      <c r="Y85" s="51"/>
      <c r="AA85" s="50"/>
      <c r="AB85" s="51"/>
    </row>
    <row r="86" spans="1:28" ht="31.2" x14ac:dyDescent="0.25">
      <c r="A86" s="601"/>
      <c r="B86" s="659"/>
      <c r="C86" s="662"/>
      <c r="D86" s="667"/>
      <c r="E86" s="658"/>
      <c r="F86" s="134" t="s">
        <v>335</v>
      </c>
      <c r="G86" s="124">
        <v>4</v>
      </c>
      <c r="H86" s="9">
        <v>1</v>
      </c>
      <c r="I86" s="9">
        <v>1</v>
      </c>
      <c r="J86" s="9">
        <v>1</v>
      </c>
      <c r="K86" s="9">
        <v>1</v>
      </c>
      <c r="L86" s="8"/>
      <c r="M86" s="8">
        <v>1</v>
      </c>
      <c r="N86" s="8"/>
      <c r="O86" s="8"/>
      <c r="P86" s="203">
        <f t="shared" si="6"/>
        <v>0.25</v>
      </c>
      <c r="R86" s="222">
        <v>30000</v>
      </c>
      <c r="S86" s="223"/>
      <c r="T86" s="285">
        <f t="shared" si="5"/>
        <v>30000</v>
      </c>
      <c r="V86" s="531"/>
      <c r="W86" s="41"/>
      <c r="X86" s="25"/>
      <c r="Y86" s="51"/>
      <c r="AA86" s="50"/>
      <c r="AB86" s="51"/>
    </row>
    <row r="87" spans="1:28" ht="40.200000000000003" x14ac:dyDescent="0.3">
      <c r="A87" s="601"/>
      <c r="B87" s="659"/>
      <c r="C87" s="662"/>
      <c r="D87" s="667"/>
      <c r="E87" s="658"/>
      <c r="F87" s="134" t="s">
        <v>336</v>
      </c>
      <c r="G87" s="124">
        <v>12</v>
      </c>
      <c r="H87" s="9">
        <v>3</v>
      </c>
      <c r="I87" s="9">
        <v>3</v>
      </c>
      <c r="J87" s="9">
        <v>3</v>
      </c>
      <c r="K87" s="9">
        <v>3</v>
      </c>
      <c r="L87" s="8">
        <v>3</v>
      </c>
      <c r="M87" s="8">
        <v>3</v>
      </c>
      <c r="N87" s="8"/>
      <c r="O87" s="8"/>
      <c r="P87" s="203">
        <f t="shared" si="6"/>
        <v>0.5</v>
      </c>
      <c r="R87" s="192">
        <v>12000</v>
      </c>
      <c r="S87" s="135"/>
      <c r="T87" s="285">
        <f t="shared" si="5"/>
        <v>12000</v>
      </c>
      <c r="V87" s="531" t="s">
        <v>421</v>
      </c>
      <c r="W87" s="41"/>
      <c r="X87" s="25"/>
      <c r="Y87" s="51"/>
      <c r="AA87" s="50"/>
      <c r="AB87" s="51"/>
    </row>
    <row r="88" spans="1:28" ht="16.5" customHeight="1" x14ac:dyDescent="0.25">
      <c r="A88" s="601"/>
      <c r="B88" s="659"/>
      <c r="C88" s="663"/>
      <c r="D88" s="668"/>
      <c r="E88" s="672"/>
      <c r="F88" s="116"/>
      <c r="G88" s="220"/>
      <c r="H88" s="138"/>
      <c r="I88" s="138"/>
      <c r="J88" s="9"/>
      <c r="K88" s="9"/>
      <c r="L88" s="8"/>
      <c r="M88" s="8"/>
      <c r="N88" s="8"/>
      <c r="O88" s="8"/>
      <c r="P88" s="203"/>
      <c r="R88" s="222"/>
      <c r="S88" s="223"/>
      <c r="T88" s="285">
        <f t="shared" si="5"/>
        <v>0</v>
      </c>
      <c r="V88" s="531"/>
      <c r="W88" s="41"/>
      <c r="X88" s="25"/>
      <c r="Y88" s="51"/>
      <c r="AA88" s="50"/>
      <c r="AB88" s="51"/>
    </row>
    <row r="89" spans="1:28" ht="24.75" customHeight="1" thickBot="1" x14ac:dyDescent="0.3">
      <c r="A89" s="601"/>
      <c r="B89" s="659"/>
      <c r="C89" s="664"/>
      <c r="D89" s="669"/>
      <c r="E89" s="673"/>
      <c r="F89" s="226"/>
      <c r="G89" s="227"/>
      <c r="H89" s="217"/>
      <c r="I89" s="217"/>
      <c r="J89" s="217"/>
      <c r="K89" s="217"/>
      <c r="L89" s="218"/>
      <c r="M89" s="218"/>
      <c r="N89" s="218"/>
      <c r="O89" s="218"/>
      <c r="P89" s="203"/>
      <c r="R89" s="222"/>
      <c r="S89" s="223"/>
      <c r="T89" s="285">
        <f t="shared" si="5"/>
        <v>0</v>
      </c>
      <c r="V89" s="531"/>
      <c r="W89" s="41"/>
      <c r="X89" s="25"/>
      <c r="Y89" s="51"/>
      <c r="AA89" s="50"/>
      <c r="AB89" s="51"/>
    </row>
    <row r="90" spans="1:28" ht="20.25" customHeight="1" x14ac:dyDescent="0.25">
      <c r="A90" s="601"/>
      <c r="B90" s="659"/>
      <c r="C90" s="674" t="s">
        <v>72</v>
      </c>
      <c r="D90" s="665" t="s">
        <v>73</v>
      </c>
      <c r="E90" s="670"/>
      <c r="F90" s="134" t="s">
        <v>337</v>
      </c>
      <c r="G90" s="220">
        <v>3</v>
      </c>
      <c r="H90" s="138">
        <v>1</v>
      </c>
      <c r="I90" s="138">
        <v>1</v>
      </c>
      <c r="J90" s="138">
        <v>1</v>
      </c>
      <c r="K90" s="138"/>
      <c r="L90" s="17">
        <v>1</v>
      </c>
      <c r="M90" s="17">
        <v>0</v>
      </c>
      <c r="N90" s="17"/>
      <c r="O90" s="17"/>
      <c r="P90" s="203">
        <f t="shared" si="6"/>
        <v>0.33333333333333331</v>
      </c>
      <c r="R90" s="222"/>
      <c r="S90" s="223"/>
      <c r="T90" s="285">
        <f t="shared" si="5"/>
        <v>0</v>
      </c>
      <c r="V90" s="531" t="s">
        <v>422</v>
      </c>
      <c r="W90" s="41"/>
      <c r="X90" s="25"/>
      <c r="Y90" s="51"/>
      <c r="AA90" s="50"/>
      <c r="AB90" s="51"/>
    </row>
    <row r="91" spans="1:28" ht="31.2" x14ac:dyDescent="0.25">
      <c r="A91" s="601"/>
      <c r="B91" s="659"/>
      <c r="C91" s="675"/>
      <c r="D91" s="666"/>
      <c r="E91" s="671"/>
      <c r="F91" s="134" t="s">
        <v>338</v>
      </c>
      <c r="G91" s="220">
        <v>2</v>
      </c>
      <c r="H91" s="138">
        <v>1</v>
      </c>
      <c r="I91" s="138"/>
      <c r="J91" s="138"/>
      <c r="K91" s="138">
        <v>1</v>
      </c>
      <c r="L91" s="17"/>
      <c r="M91" s="17">
        <v>2</v>
      </c>
      <c r="N91" s="17"/>
      <c r="O91" s="17"/>
      <c r="P91" s="203">
        <f t="shared" si="6"/>
        <v>1</v>
      </c>
      <c r="R91" s="222"/>
      <c r="S91" s="223"/>
      <c r="T91" s="285">
        <f t="shared" si="5"/>
        <v>0</v>
      </c>
      <c r="V91" s="531"/>
      <c r="W91" s="41"/>
      <c r="X91" s="25"/>
      <c r="Y91" s="51"/>
      <c r="AA91" s="50"/>
      <c r="AB91" s="51"/>
    </row>
    <row r="92" spans="1:28" ht="31.2" x14ac:dyDescent="0.25">
      <c r="A92" s="601"/>
      <c r="B92" s="659"/>
      <c r="C92" s="675"/>
      <c r="D92" s="666"/>
      <c r="E92" s="671"/>
      <c r="F92" s="134" t="s">
        <v>339</v>
      </c>
      <c r="G92" s="220">
        <v>10</v>
      </c>
      <c r="H92" s="138">
        <v>2</v>
      </c>
      <c r="I92" s="138">
        <v>3</v>
      </c>
      <c r="J92" s="138">
        <v>3</v>
      </c>
      <c r="K92" s="138">
        <v>2</v>
      </c>
      <c r="L92" s="17"/>
      <c r="M92" s="17"/>
      <c r="N92" s="17"/>
      <c r="O92" s="17"/>
      <c r="P92" s="203">
        <f t="shared" si="6"/>
        <v>0</v>
      </c>
      <c r="R92" s="222"/>
      <c r="S92" s="223"/>
      <c r="T92" s="285">
        <f t="shared" si="5"/>
        <v>0</v>
      </c>
      <c r="V92" s="531"/>
      <c r="W92" s="41"/>
      <c r="X92" s="25"/>
      <c r="Y92" s="51"/>
      <c r="AA92" s="50"/>
      <c r="AB92" s="51"/>
    </row>
    <row r="93" spans="1:28" ht="46.8" x14ac:dyDescent="0.25">
      <c r="A93" s="601"/>
      <c r="B93" s="659"/>
      <c r="C93" s="675"/>
      <c r="D93" s="666"/>
      <c r="E93" s="671"/>
      <c r="F93" s="134" t="s">
        <v>340</v>
      </c>
      <c r="G93" s="220">
        <v>3</v>
      </c>
      <c r="H93" s="138">
        <v>1</v>
      </c>
      <c r="I93" s="138">
        <v>1</v>
      </c>
      <c r="J93" s="138">
        <v>1</v>
      </c>
      <c r="K93" s="138"/>
      <c r="L93" s="17">
        <v>1</v>
      </c>
      <c r="M93" s="17">
        <v>1</v>
      </c>
      <c r="N93" s="17"/>
      <c r="O93" s="17"/>
      <c r="P93" s="203">
        <f t="shared" si="6"/>
        <v>0.66666666666666663</v>
      </c>
      <c r="R93" s="222"/>
      <c r="S93" s="223"/>
      <c r="T93" s="285">
        <f t="shared" si="5"/>
        <v>0</v>
      </c>
      <c r="V93" s="531" t="s">
        <v>423</v>
      </c>
      <c r="W93" s="41"/>
      <c r="X93" s="25"/>
      <c r="Y93" s="51"/>
      <c r="AA93" s="50"/>
      <c r="AB93" s="51"/>
    </row>
    <row r="94" spans="1:28" ht="30.75" customHeight="1" x14ac:dyDescent="0.25">
      <c r="A94" s="601"/>
      <c r="B94" s="659"/>
      <c r="C94" s="675"/>
      <c r="D94" s="666"/>
      <c r="E94" s="671"/>
      <c r="F94" s="134" t="s">
        <v>341</v>
      </c>
      <c r="G94" s="124">
        <v>4</v>
      </c>
      <c r="H94" s="9">
        <v>1</v>
      </c>
      <c r="I94" s="9">
        <v>1</v>
      </c>
      <c r="J94" s="9">
        <v>1</v>
      </c>
      <c r="K94" s="9">
        <v>1</v>
      </c>
      <c r="L94" s="17"/>
      <c r="M94" s="17">
        <v>1</v>
      </c>
      <c r="N94" s="17"/>
      <c r="O94" s="17"/>
      <c r="P94" s="203">
        <f t="shared" si="6"/>
        <v>0.25</v>
      </c>
      <c r="R94" s="222"/>
      <c r="S94" s="223"/>
      <c r="T94" s="285">
        <f t="shared" si="5"/>
        <v>0</v>
      </c>
      <c r="V94" s="531"/>
      <c r="W94" s="41"/>
      <c r="X94" s="25"/>
      <c r="Y94" s="51"/>
      <c r="AA94" s="50"/>
      <c r="AB94" s="51"/>
    </row>
    <row r="95" spans="1:28" ht="47.4" thickBot="1" x14ac:dyDescent="0.3">
      <c r="A95" s="601"/>
      <c r="B95" s="659"/>
      <c r="C95" s="675"/>
      <c r="D95" s="666"/>
      <c r="E95" s="671"/>
      <c r="F95" s="516" t="s">
        <v>342</v>
      </c>
      <c r="G95" s="227">
        <v>12</v>
      </c>
      <c r="H95" s="217">
        <v>3</v>
      </c>
      <c r="I95" s="217">
        <v>3</v>
      </c>
      <c r="J95" s="217">
        <v>3</v>
      </c>
      <c r="K95" s="217">
        <v>3</v>
      </c>
      <c r="L95" s="218"/>
      <c r="M95" s="218">
        <v>8</v>
      </c>
      <c r="N95" s="218"/>
      <c r="O95" s="218"/>
      <c r="P95" s="203">
        <f t="shared" si="6"/>
        <v>0.66666666666666663</v>
      </c>
      <c r="R95" s="222"/>
      <c r="S95" s="223"/>
      <c r="T95" s="285">
        <f t="shared" si="5"/>
        <v>0</v>
      </c>
      <c r="V95" s="531"/>
      <c r="W95" s="41"/>
      <c r="X95" s="25"/>
      <c r="Y95" s="51"/>
      <c r="AA95" s="50"/>
      <c r="AB95" s="51"/>
    </row>
    <row r="96" spans="1:28" ht="39.6" x14ac:dyDescent="0.25">
      <c r="A96" s="601"/>
      <c r="B96" s="676" t="s">
        <v>74</v>
      </c>
      <c r="C96" s="674" t="s">
        <v>75</v>
      </c>
      <c r="D96" s="678">
        <v>0.12</v>
      </c>
      <c r="E96" s="678">
        <v>0.4</v>
      </c>
      <c r="F96" s="390" t="s">
        <v>233</v>
      </c>
      <c r="G96" s="220">
        <v>4</v>
      </c>
      <c r="H96" s="138">
        <v>1</v>
      </c>
      <c r="I96" s="138">
        <v>1</v>
      </c>
      <c r="J96" s="138">
        <v>1</v>
      </c>
      <c r="K96" s="138">
        <v>1</v>
      </c>
      <c r="L96" s="17">
        <v>1</v>
      </c>
      <c r="M96" s="17">
        <v>1</v>
      </c>
      <c r="N96" s="17"/>
      <c r="O96" s="17"/>
      <c r="P96" s="203">
        <f t="shared" si="6"/>
        <v>0.5</v>
      </c>
      <c r="R96" s="193">
        <v>15000</v>
      </c>
      <c r="S96" s="223"/>
      <c r="T96" s="285">
        <f t="shared" si="5"/>
        <v>15000</v>
      </c>
      <c r="V96" s="531" t="s">
        <v>424</v>
      </c>
      <c r="W96" s="41"/>
      <c r="X96" s="25"/>
      <c r="Y96" s="51"/>
      <c r="AA96" s="50"/>
      <c r="AB96" s="51"/>
    </row>
    <row r="97" spans="1:28" ht="39.75" customHeight="1" x14ac:dyDescent="0.3">
      <c r="A97" s="601"/>
      <c r="B97" s="677"/>
      <c r="C97" s="675"/>
      <c r="D97" s="679"/>
      <c r="E97" s="679"/>
      <c r="F97" s="134" t="s">
        <v>234</v>
      </c>
      <c r="G97" s="220">
        <v>4</v>
      </c>
      <c r="H97" s="138">
        <v>1</v>
      </c>
      <c r="I97" s="138">
        <v>1</v>
      </c>
      <c r="J97" s="138">
        <v>1</v>
      </c>
      <c r="K97" s="138">
        <v>1</v>
      </c>
      <c r="L97" s="17"/>
      <c r="M97" s="17">
        <v>1</v>
      </c>
      <c r="N97" s="17"/>
      <c r="O97" s="17"/>
      <c r="P97" s="203">
        <f t="shared" si="6"/>
        <v>0.25</v>
      </c>
      <c r="R97" s="192">
        <f>30000+50000</f>
        <v>80000</v>
      </c>
      <c r="S97" s="135">
        <v>50000</v>
      </c>
      <c r="T97" s="285">
        <f t="shared" si="5"/>
        <v>30000</v>
      </c>
      <c r="V97" s="531"/>
      <c r="W97" s="41"/>
      <c r="X97" s="25"/>
      <c r="Y97" s="51"/>
      <c r="AA97" s="50"/>
      <c r="AB97" s="51"/>
    </row>
    <row r="98" spans="1:28" ht="60.75" customHeight="1" x14ac:dyDescent="0.3">
      <c r="A98" s="601"/>
      <c r="B98" s="677"/>
      <c r="C98" s="675"/>
      <c r="D98" s="679"/>
      <c r="E98" s="679"/>
      <c r="F98" s="134" t="s">
        <v>235</v>
      </c>
      <c r="G98" s="220">
        <v>10</v>
      </c>
      <c r="H98" s="138">
        <v>2</v>
      </c>
      <c r="I98" s="138">
        <v>3</v>
      </c>
      <c r="J98" s="138">
        <v>3</v>
      </c>
      <c r="K98" s="138">
        <v>2</v>
      </c>
      <c r="L98" s="17">
        <v>2</v>
      </c>
      <c r="M98" s="17">
        <v>2</v>
      </c>
      <c r="N98" s="17"/>
      <c r="O98" s="17"/>
      <c r="P98" s="203">
        <f t="shared" si="6"/>
        <v>0.4</v>
      </c>
      <c r="R98" s="192">
        <f>40000+60000</f>
        <v>100000</v>
      </c>
      <c r="S98" s="135">
        <v>60000</v>
      </c>
      <c r="T98" s="285">
        <f t="shared" si="5"/>
        <v>40000</v>
      </c>
      <c r="V98" s="531" t="s">
        <v>425</v>
      </c>
      <c r="W98" s="41"/>
      <c r="X98" s="25"/>
      <c r="Y98" s="51"/>
      <c r="AA98" s="50"/>
      <c r="AB98" s="51"/>
    </row>
    <row r="99" spans="1:28" ht="16.5" customHeight="1" x14ac:dyDescent="0.3">
      <c r="A99" s="601"/>
      <c r="B99" s="677"/>
      <c r="C99" s="675"/>
      <c r="D99" s="679"/>
      <c r="E99" s="679"/>
      <c r="F99" s="134" t="s">
        <v>236</v>
      </c>
      <c r="G99" s="220">
        <v>1</v>
      </c>
      <c r="H99" s="138"/>
      <c r="I99" s="138"/>
      <c r="J99" s="138">
        <v>1</v>
      </c>
      <c r="K99" s="138"/>
      <c r="L99" s="17"/>
      <c r="M99" s="17"/>
      <c r="N99" s="17"/>
      <c r="O99" s="17"/>
      <c r="P99" s="203">
        <f t="shared" si="6"/>
        <v>0</v>
      </c>
      <c r="R99" s="192">
        <v>200000</v>
      </c>
      <c r="S99" s="135"/>
      <c r="T99" s="285">
        <f t="shared" si="5"/>
        <v>200000</v>
      </c>
      <c r="V99" s="531"/>
      <c r="W99" s="41"/>
      <c r="X99" s="25"/>
      <c r="Y99" s="51"/>
      <c r="AA99" s="50"/>
      <c r="AB99" s="51"/>
    </row>
    <row r="100" spans="1:28" s="58" customFormat="1" ht="16.5" customHeight="1" x14ac:dyDescent="0.25">
      <c r="A100" s="57"/>
      <c r="G100" s="228"/>
      <c r="H100" s="107"/>
      <c r="I100" s="107"/>
      <c r="J100" s="107"/>
      <c r="K100" s="107"/>
      <c r="L100" s="107"/>
      <c r="M100" s="107"/>
      <c r="N100" s="107"/>
      <c r="O100" s="107"/>
      <c r="P100" s="107"/>
      <c r="Q100" s="107"/>
      <c r="R100" s="229"/>
      <c r="S100" s="230"/>
      <c r="T100" s="231"/>
      <c r="V100" s="532"/>
      <c r="W100" s="199"/>
      <c r="X100" s="59"/>
      <c r="Y100" s="63"/>
      <c r="AA100" s="62"/>
      <c r="AB100" s="63"/>
    </row>
    <row r="101" spans="1:28" ht="15.6" x14ac:dyDescent="0.3">
      <c r="A101" s="600" t="s">
        <v>76</v>
      </c>
      <c r="B101" s="629" t="s">
        <v>77</v>
      </c>
      <c r="C101" s="631" t="s">
        <v>78</v>
      </c>
      <c r="D101" s="618">
        <v>0.22</v>
      </c>
      <c r="E101" s="609">
        <v>0.55000000000000004</v>
      </c>
      <c r="F101" s="134" t="s">
        <v>237</v>
      </c>
      <c r="G101" s="124"/>
      <c r="H101" s="524"/>
      <c r="I101" s="524"/>
      <c r="J101" s="524"/>
      <c r="K101" s="524"/>
      <c r="L101" s="525"/>
      <c r="M101" s="525"/>
      <c r="N101" s="525"/>
      <c r="O101" s="525"/>
      <c r="P101" s="203"/>
      <c r="R101" s="192">
        <v>0</v>
      </c>
      <c r="S101" s="135"/>
      <c r="T101" s="285">
        <f t="shared" si="5"/>
        <v>0</v>
      </c>
      <c r="V101" s="531"/>
      <c r="W101" s="41"/>
      <c r="X101" s="25"/>
      <c r="Y101" s="51"/>
      <c r="AA101" s="50"/>
      <c r="AB101" s="51"/>
    </row>
    <row r="102" spans="1:28" ht="15.6" x14ac:dyDescent="0.3">
      <c r="A102" s="600"/>
      <c r="B102" s="630"/>
      <c r="C102" s="593"/>
      <c r="D102" s="596"/>
      <c r="E102" s="571"/>
      <c r="F102" s="134" t="s">
        <v>343</v>
      </c>
      <c r="G102" s="124">
        <v>3</v>
      </c>
      <c r="H102" s="9">
        <v>3</v>
      </c>
      <c r="I102" s="9"/>
      <c r="J102" s="9"/>
      <c r="K102" s="9"/>
      <c r="L102" s="8">
        <v>1</v>
      </c>
      <c r="M102" s="8">
        <v>1</v>
      </c>
      <c r="N102" s="8"/>
      <c r="O102" s="8"/>
      <c r="P102" s="203">
        <f t="shared" ref="P102:P104" si="7">(SUM(L102:O102)/SUM(H102:K102))</f>
        <v>0.66666666666666663</v>
      </c>
      <c r="R102" s="192">
        <v>50000</v>
      </c>
      <c r="S102" s="135"/>
      <c r="T102" s="285">
        <f t="shared" si="5"/>
        <v>50000</v>
      </c>
      <c r="V102" s="531"/>
      <c r="W102" s="41"/>
      <c r="X102" s="25"/>
      <c r="Y102" s="51"/>
      <c r="AA102" s="50"/>
      <c r="AB102" s="51"/>
    </row>
    <row r="103" spans="1:28" ht="10.5" customHeight="1" x14ac:dyDescent="0.3">
      <c r="A103" s="600"/>
      <c r="B103" s="630"/>
      <c r="C103" s="593"/>
      <c r="D103" s="596"/>
      <c r="E103" s="571"/>
      <c r="F103" s="134" t="s">
        <v>344</v>
      </c>
      <c r="G103" s="124"/>
      <c r="H103" s="524"/>
      <c r="I103" s="524"/>
      <c r="J103" s="524"/>
      <c r="K103" s="524"/>
      <c r="L103" s="525"/>
      <c r="M103" s="525"/>
      <c r="N103" s="525"/>
      <c r="O103" s="525"/>
      <c r="P103" s="203"/>
      <c r="R103" s="192">
        <v>250000</v>
      </c>
      <c r="S103" s="135"/>
      <c r="T103" s="285">
        <f t="shared" si="5"/>
        <v>250000</v>
      </c>
      <c r="V103" s="531"/>
      <c r="W103" s="41"/>
      <c r="X103" s="25"/>
      <c r="Y103" s="51"/>
      <c r="AA103" s="50"/>
      <c r="AB103" s="51"/>
    </row>
    <row r="104" spans="1:28" ht="31.8" thickBot="1" x14ac:dyDescent="0.35">
      <c r="A104" s="600"/>
      <c r="B104" s="630"/>
      <c r="C104" s="593"/>
      <c r="D104" s="596"/>
      <c r="E104" s="571"/>
      <c r="F104" s="516" t="s">
        <v>238</v>
      </c>
      <c r="G104" s="227">
        <v>4</v>
      </c>
      <c r="H104" s="217">
        <v>1</v>
      </c>
      <c r="I104" s="217">
        <v>1</v>
      </c>
      <c r="J104" s="217">
        <v>1</v>
      </c>
      <c r="K104" s="217">
        <v>1</v>
      </c>
      <c r="L104" s="218">
        <v>1</v>
      </c>
      <c r="M104" s="218">
        <v>0</v>
      </c>
      <c r="N104" s="218"/>
      <c r="O104" s="218"/>
      <c r="P104" s="203">
        <f t="shared" si="7"/>
        <v>0.25</v>
      </c>
      <c r="R104" s="192">
        <v>50000</v>
      </c>
      <c r="S104" s="135"/>
      <c r="T104" s="285">
        <f t="shared" si="5"/>
        <v>50000</v>
      </c>
      <c r="V104" s="531"/>
      <c r="W104" s="41"/>
      <c r="X104" s="25"/>
      <c r="Y104" s="51"/>
      <c r="AA104" s="50"/>
      <c r="AB104" s="51"/>
    </row>
    <row r="105" spans="1:28" ht="15.6" x14ac:dyDescent="0.25">
      <c r="A105" s="600"/>
      <c r="B105" s="630"/>
      <c r="C105" s="593"/>
      <c r="D105" s="596"/>
      <c r="E105" s="571"/>
      <c r="F105" s="526"/>
      <c r="G105" s="220"/>
      <c r="H105" s="138"/>
      <c r="I105" s="138"/>
      <c r="J105" s="138"/>
      <c r="K105" s="138"/>
      <c r="L105" s="17"/>
      <c r="M105" s="17"/>
      <c r="N105" s="17"/>
      <c r="O105" s="17"/>
      <c r="P105" s="203"/>
      <c r="R105" s="222"/>
      <c r="S105" s="223"/>
      <c r="T105" s="285">
        <f t="shared" si="5"/>
        <v>0</v>
      </c>
      <c r="V105" s="531"/>
      <c r="W105" s="41"/>
      <c r="X105" s="25"/>
      <c r="Y105" s="51"/>
      <c r="AA105" s="50"/>
      <c r="AB105" s="51"/>
    </row>
    <row r="106" spans="1:28" ht="16.2" thickBot="1" x14ac:dyDescent="0.3">
      <c r="A106" s="600"/>
      <c r="B106" s="602"/>
      <c r="C106" s="632"/>
      <c r="D106" s="619"/>
      <c r="E106" s="610"/>
      <c r="F106" s="512"/>
      <c r="G106" s="227"/>
      <c r="H106" s="217"/>
      <c r="I106" s="217"/>
      <c r="J106" s="217"/>
      <c r="K106" s="217"/>
      <c r="L106" s="218"/>
      <c r="M106" s="218"/>
      <c r="N106" s="218"/>
      <c r="O106" s="218"/>
      <c r="P106" s="203"/>
      <c r="R106" s="222"/>
      <c r="S106" s="223"/>
      <c r="T106" s="285">
        <f t="shared" si="5"/>
        <v>0</v>
      </c>
      <c r="V106" s="531"/>
      <c r="W106" s="41"/>
      <c r="X106" s="25"/>
      <c r="Y106" s="51"/>
      <c r="AA106" s="50"/>
      <c r="AB106" s="51"/>
    </row>
    <row r="107" spans="1:28" ht="15.6" x14ac:dyDescent="0.3">
      <c r="A107" s="600"/>
      <c r="B107" s="567" t="s">
        <v>79</v>
      </c>
      <c r="C107" s="634" t="s">
        <v>80</v>
      </c>
      <c r="D107" s="635">
        <v>0.45</v>
      </c>
      <c r="E107" s="628">
        <v>0.65</v>
      </c>
      <c r="F107" s="390" t="s">
        <v>345</v>
      </c>
      <c r="G107" s="220">
        <v>2</v>
      </c>
      <c r="H107" s="138"/>
      <c r="I107" s="138">
        <v>1</v>
      </c>
      <c r="J107" s="138"/>
      <c r="K107" s="138">
        <v>1</v>
      </c>
      <c r="L107" s="17"/>
      <c r="M107" s="17"/>
      <c r="N107" s="17"/>
      <c r="O107" s="17"/>
      <c r="P107" s="203">
        <f t="shared" ref="P107:P108" si="8">(SUM(L107:O107)/SUM(H107:K107))</f>
        <v>0</v>
      </c>
      <c r="R107" s="192">
        <v>20000</v>
      </c>
      <c r="S107" s="223"/>
      <c r="T107" s="285">
        <f t="shared" si="5"/>
        <v>20000</v>
      </c>
      <c r="V107" s="531"/>
      <c r="W107" s="41"/>
      <c r="X107" s="25"/>
      <c r="Y107" s="51"/>
      <c r="AA107" s="50"/>
      <c r="AB107" s="51"/>
    </row>
    <row r="108" spans="1:28" ht="31.2" x14ac:dyDescent="0.3">
      <c r="A108" s="600"/>
      <c r="B108" s="568"/>
      <c r="C108" s="593"/>
      <c r="D108" s="596"/>
      <c r="E108" s="571"/>
      <c r="F108" s="134" t="s">
        <v>346</v>
      </c>
      <c r="G108" s="124">
        <v>1</v>
      </c>
      <c r="H108" s="9"/>
      <c r="I108" s="9"/>
      <c r="J108" s="9">
        <v>1</v>
      </c>
      <c r="K108" s="9"/>
      <c r="L108" s="8"/>
      <c r="M108" s="8"/>
      <c r="N108" s="8"/>
      <c r="O108" s="8"/>
      <c r="P108" s="203">
        <f t="shared" si="8"/>
        <v>0</v>
      </c>
      <c r="R108" s="192">
        <v>20000</v>
      </c>
      <c r="S108" s="223"/>
      <c r="T108" s="285">
        <f t="shared" si="5"/>
        <v>20000</v>
      </c>
      <c r="V108" s="531"/>
      <c r="W108" s="41"/>
      <c r="X108" s="25"/>
      <c r="Y108" s="51"/>
      <c r="AA108" s="50"/>
      <c r="AB108" s="51"/>
    </row>
    <row r="109" spans="1:28" ht="31.2" x14ac:dyDescent="0.25">
      <c r="A109" s="600"/>
      <c r="B109" s="568"/>
      <c r="C109" s="593"/>
      <c r="D109" s="596"/>
      <c r="E109" s="571"/>
      <c r="F109" s="134" t="s">
        <v>347</v>
      </c>
      <c r="G109" s="124"/>
      <c r="H109" s="524"/>
      <c r="I109" s="524"/>
      <c r="J109" s="524"/>
      <c r="K109" s="524"/>
      <c r="L109" s="525"/>
      <c r="M109" s="525"/>
      <c r="N109" s="525"/>
      <c r="O109" s="525"/>
      <c r="P109" s="203"/>
      <c r="R109" s="222"/>
      <c r="S109" s="223"/>
      <c r="T109" s="285">
        <f t="shared" si="5"/>
        <v>0</v>
      </c>
      <c r="V109" s="531"/>
      <c r="W109" s="41"/>
      <c r="X109" s="25"/>
      <c r="Y109" s="51"/>
      <c r="AA109" s="50"/>
      <c r="AB109" s="51"/>
    </row>
    <row r="110" spans="1:28" ht="15.6" x14ac:dyDescent="0.25">
      <c r="A110" s="600"/>
      <c r="B110" s="568"/>
      <c r="C110" s="593"/>
      <c r="D110" s="596"/>
      <c r="E110" s="571"/>
      <c r="F110" s="134"/>
      <c r="G110" s="124"/>
      <c r="H110" s="9"/>
      <c r="I110" s="9"/>
      <c r="J110" s="9"/>
      <c r="K110" s="9"/>
      <c r="L110" s="8"/>
      <c r="M110" s="8"/>
      <c r="N110" s="8"/>
      <c r="O110" s="8"/>
      <c r="P110" s="203"/>
      <c r="R110" s="222"/>
      <c r="S110" s="223"/>
      <c r="T110" s="285">
        <f t="shared" si="5"/>
        <v>0</v>
      </c>
      <c r="V110" s="531"/>
      <c r="W110" s="41"/>
      <c r="X110" s="25"/>
      <c r="Y110" s="51"/>
      <c r="AA110" s="50"/>
      <c r="AB110" s="51"/>
    </row>
    <row r="111" spans="1:28" ht="15.6" x14ac:dyDescent="0.25">
      <c r="A111" s="600"/>
      <c r="B111" s="568"/>
      <c r="C111" s="593"/>
      <c r="D111" s="596"/>
      <c r="E111" s="571"/>
      <c r="F111" s="224"/>
      <c r="G111" s="124"/>
      <c r="H111" s="9"/>
      <c r="I111" s="9"/>
      <c r="J111" s="9"/>
      <c r="K111" s="9"/>
      <c r="L111" s="8"/>
      <c r="M111" s="8"/>
      <c r="N111" s="8"/>
      <c r="O111" s="8"/>
      <c r="P111" s="203"/>
      <c r="R111" s="222"/>
      <c r="S111" s="223"/>
      <c r="T111" s="285">
        <f t="shared" si="5"/>
        <v>0</v>
      </c>
      <c r="V111" s="531"/>
      <c r="W111" s="41"/>
      <c r="X111" s="25"/>
      <c r="Y111" s="51"/>
      <c r="AA111" s="50"/>
      <c r="AB111" s="51"/>
    </row>
    <row r="112" spans="1:28" ht="15.6" x14ac:dyDescent="0.25">
      <c r="A112" s="600"/>
      <c r="B112" s="568"/>
      <c r="C112" s="594"/>
      <c r="D112" s="596"/>
      <c r="E112" s="571"/>
      <c r="F112" s="224"/>
      <c r="G112" s="50"/>
      <c r="H112" s="9"/>
      <c r="I112" s="9"/>
      <c r="J112" s="9"/>
      <c r="K112" s="9"/>
      <c r="L112" s="8"/>
      <c r="M112" s="8"/>
      <c r="N112" s="8"/>
      <c r="O112" s="8"/>
      <c r="P112" s="203"/>
      <c r="R112" s="222"/>
      <c r="S112" s="223"/>
      <c r="T112" s="285">
        <f t="shared" si="5"/>
        <v>0</v>
      </c>
      <c r="V112" s="531"/>
      <c r="W112" s="41"/>
      <c r="X112" s="25"/>
      <c r="Y112" s="51"/>
      <c r="AA112" s="50"/>
      <c r="AB112" s="51"/>
    </row>
    <row r="113" spans="1:28" ht="16.2" thickBot="1" x14ac:dyDescent="0.3">
      <c r="A113" s="601"/>
      <c r="B113" s="633"/>
      <c r="C113" s="632"/>
      <c r="D113" s="619"/>
      <c r="E113" s="610"/>
      <c r="F113" s="106"/>
      <c r="G113" s="96"/>
      <c r="H113" s="217"/>
      <c r="I113" s="217"/>
      <c r="J113" s="217"/>
      <c r="K113" s="217"/>
      <c r="L113" s="218"/>
      <c r="M113" s="218"/>
      <c r="N113" s="218"/>
      <c r="O113" s="218"/>
      <c r="P113" s="203"/>
      <c r="R113" s="222"/>
      <c r="S113" s="223"/>
      <c r="T113" s="285">
        <f t="shared" si="5"/>
        <v>0</v>
      </c>
      <c r="V113" s="531"/>
      <c r="W113" s="41"/>
      <c r="X113" s="25"/>
      <c r="Y113" s="51"/>
      <c r="AA113" s="50"/>
      <c r="AB113" s="51"/>
    </row>
    <row r="114" spans="1:28" ht="15.6" x14ac:dyDescent="0.25">
      <c r="A114" s="601"/>
      <c r="B114" s="636" t="s">
        <v>81</v>
      </c>
      <c r="C114" s="638" t="s">
        <v>82</v>
      </c>
      <c r="D114" s="641">
        <v>3</v>
      </c>
      <c r="E114" s="644">
        <v>5</v>
      </c>
      <c r="F114" s="105"/>
      <c r="G114" s="45"/>
      <c r="H114" s="138"/>
      <c r="I114" s="138"/>
      <c r="J114" s="138"/>
      <c r="K114" s="138"/>
      <c r="L114" s="17"/>
      <c r="M114" s="17"/>
      <c r="N114" s="17"/>
      <c r="O114" s="17"/>
      <c r="P114" s="203"/>
      <c r="R114" s="50"/>
      <c r="S114" s="25"/>
      <c r="T114" s="285">
        <f t="shared" si="5"/>
        <v>0</v>
      </c>
      <c r="V114" s="531"/>
      <c r="W114" s="41"/>
      <c r="X114" s="25"/>
      <c r="Y114" s="51"/>
      <c r="AA114" s="50"/>
      <c r="AB114" s="51"/>
    </row>
    <row r="115" spans="1:28" ht="15.6" x14ac:dyDescent="0.25">
      <c r="A115" s="601"/>
      <c r="B115" s="636"/>
      <c r="C115" s="639"/>
      <c r="D115" s="642"/>
      <c r="E115" s="598"/>
      <c r="F115" s="104"/>
      <c r="G115" s="50"/>
      <c r="H115" s="9"/>
      <c r="I115" s="9"/>
      <c r="J115" s="9"/>
      <c r="K115" s="9"/>
      <c r="L115" s="8"/>
      <c r="M115" s="8"/>
      <c r="N115" s="8"/>
      <c r="O115" s="8"/>
      <c r="P115" s="203"/>
      <c r="R115" s="50"/>
      <c r="S115" s="25"/>
      <c r="T115" s="285">
        <f t="shared" si="5"/>
        <v>0</v>
      </c>
      <c r="V115" s="531"/>
      <c r="W115" s="41"/>
      <c r="X115" s="25"/>
      <c r="Y115" s="51"/>
      <c r="AA115" s="50"/>
      <c r="AB115" s="51"/>
    </row>
    <row r="116" spans="1:28" ht="15.6" x14ac:dyDescent="0.25">
      <c r="A116" s="601"/>
      <c r="B116" s="636"/>
      <c r="C116" s="639"/>
      <c r="D116" s="642"/>
      <c r="E116" s="598"/>
      <c r="F116" s="104"/>
      <c r="G116" s="50"/>
      <c r="H116" s="9"/>
      <c r="I116" s="9"/>
      <c r="J116" s="9"/>
      <c r="K116" s="9"/>
      <c r="L116" s="8"/>
      <c r="M116" s="8"/>
      <c r="N116" s="8"/>
      <c r="O116" s="8"/>
      <c r="P116" s="203"/>
      <c r="R116" s="50"/>
      <c r="S116" s="25"/>
      <c r="T116" s="285">
        <f t="shared" si="5"/>
        <v>0</v>
      </c>
      <c r="V116" s="531"/>
      <c r="W116" s="41"/>
      <c r="X116" s="25"/>
      <c r="Y116" s="51"/>
      <c r="AA116" s="50"/>
      <c r="AB116" s="51"/>
    </row>
    <row r="117" spans="1:28" ht="16.2" thickBot="1" x14ac:dyDescent="0.3">
      <c r="A117" s="601"/>
      <c r="B117" s="636"/>
      <c r="C117" s="640"/>
      <c r="D117" s="643"/>
      <c r="E117" s="645"/>
      <c r="F117" s="106"/>
      <c r="G117" s="96"/>
      <c r="H117" s="217"/>
      <c r="I117" s="217"/>
      <c r="J117" s="217"/>
      <c r="K117" s="217"/>
      <c r="L117" s="218"/>
      <c r="M117" s="218"/>
      <c r="N117" s="218"/>
      <c r="O117" s="218"/>
      <c r="P117" s="203"/>
      <c r="R117" s="50"/>
      <c r="S117" s="25"/>
      <c r="T117" s="285">
        <f t="shared" si="5"/>
        <v>0</v>
      </c>
      <c r="V117" s="531"/>
      <c r="W117" s="41"/>
      <c r="X117" s="25"/>
      <c r="Y117" s="51"/>
      <c r="AA117" s="50"/>
      <c r="AB117" s="51"/>
    </row>
    <row r="118" spans="1:28" ht="15.6" x14ac:dyDescent="0.25">
      <c r="A118" s="601"/>
      <c r="B118" s="636"/>
      <c r="C118" s="638" t="s">
        <v>83</v>
      </c>
      <c r="D118" s="648">
        <v>28</v>
      </c>
      <c r="E118" s="651">
        <v>35</v>
      </c>
      <c r="F118" s="105"/>
      <c r="G118" s="45"/>
      <c r="H118" s="138"/>
      <c r="I118" s="138"/>
      <c r="J118" s="138"/>
      <c r="K118" s="138"/>
      <c r="L118" s="17"/>
      <c r="M118" s="17"/>
      <c r="N118" s="17"/>
      <c r="O118" s="17"/>
      <c r="P118" s="203"/>
      <c r="R118" s="50"/>
      <c r="S118" s="25"/>
      <c r="T118" s="285">
        <f t="shared" si="5"/>
        <v>0</v>
      </c>
      <c r="V118" s="531"/>
      <c r="W118" s="41"/>
      <c r="X118" s="25"/>
      <c r="Y118" s="51"/>
      <c r="AA118" s="50"/>
      <c r="AB118" s="51"/>
    </row>
    <row r="119" spans="1:28" ht="15.6" x14ac:dyDescent="0.25">
      <c r="A119" s="601"/>
      <c r="B119" s="636"/>
      <c r="C119" s="646"/>
      <c r="D119" s="649"/>
      <c r="E119" s="652"/>
      <c r="F119" s="104"/>
      <c r="G119" s="50"/>
      <c r="H119" s="9"/>
      <c r="I119" s="9"/>
      <c r="J119" s="9"/>
      <c r="K119" s="9"/>
      <c r="L119" s="8"/>
      <c r="M119" s="8"/>
      <c r="N119" s="8"/>
      <c r="O119" s="8"/>
      <c r="P119" s="203"/>
      <c r="R119" s="50"/>
      <c r="S119" s="25"/>
      <c r="T119" s="285">
        <f t="shared" si="5"/>
        <v>0</v>
      </c>
      <c r="V119" s="531"/>
      <c r="W119" s="41"/>
      <c r="X119" s="25"/>
      <c r="Y119" s="51"/>
      <c r="AA119" s="50"/>
      <c r="AB119" s="51"/>
    </row>
    <row r="120" spans="1:28" ht="15.6" x14ac:dyDescent="0.25">
      <c r="A120" s="601"/>
      <c r="B120" s="636"/>
      <c r="C120" s="646"/>
      <c r="D120" s="649"/>
      <c r="E120" s="652"/>
      <c r="F120" s="104"/>
      <c r="G120" s="50"/>
      <c r="H120" s="9"/>
      <c r="I120" s="9"/>
      <c r="J120" s="9"/>
      <c r="K120" s="9"/>
      <c r="L120" s="8"/>
      <c r="M120" s="8"/>
      <c r="N120" s="8"/>
      <c r="O120" s="8"/>
      <c r="P120" s="203"/>
      <c r="R120" s="50"/>
      <c r="S120" s="25"/>
      <c r="T120" s="285">
        <f t="shared" si="5"/>
        <v>0</v>
      </c>
      <c r="V120" s="531"/>
      <c r="W120" s="41"/>
      <c r="X120" s="25"/>
      <c r="Y120" s="51"/>
      <c r="AA120" s="50"/>
      <c r="AB120" s="51"/>
    </row>
    <row r="121" spans="1:28" ht="16.2" thickBot="1" x14ac:dyDescent="0.3">
      <c r="A121" s="601"/>
      <c r="B121" s="637"/>
      <c r="C121" s="647"/>
      <c r="D121" s="650"/>
      <c r="E121" s="653"/>
      <c r="F121" s="106"/>
      <c r="G121" s="96"/>
      <c r="H121" s="9"/>
      <c r="I121" s="9"/>
      <c r="J121" s="9"/>
      <c r="K121" s="9"/>
      <c r="L121" s="8"/>
      <c r="M121" s="8"/>
      <c r="N121" s="8"/>
      <c r="O121" s="8"/>
      <c r="P121" s="203"/>
      <c r="R121" s="50"/>
      <c r="S121" s="25"/>
      <c r="T121" s="285">
        <f t="shared" si="5"/>
        <v>0</v>
      </c>
      <c r="V121" s="531"/>
      <c r="W121" s="41"/>
      <c r="X121" s="25"/>
      <c r="Y121" s="51"/>
      <c r="AA121" s="50"/>
      <c r="AB121" s="51"/>
    </row>
    <row r="122" spans="1:28" s="58" customFormat="1" x14ac:dyDescent="0.25">
      <c r="A122" s="57"/>
      <c r="G122" s="107"/>
      <c r="H122" s="107"/>
      <c r="I122" s="107"/>
      <c r="J122" s="107"/>
      <c r="K122" s="107"/>
      <c r="L122" s="107"/>
      <c r="M122" s="107"/>
      <c r="N122" s="107"/>
      <c r="O122" s="107"/>
      <c r="P122" s="107"/>
      <c r="R122" s="62"/>
      <c r="S122" s="59"/>
      <c r="T122" s="63"/>
      <c r="V122" s="532"/>
      <c r="W122" s="199"/>
      <c r="X122" s="59"/>
      <c r="Y122" s="63"/>
      <c r="AA122" s="62"/>
      <c r="AB122" s="63"/>
    </row>
    <row r="123" spans="1:28" ht="40.200000000000003" x14ac:dyDescent="0.3">
      <c r="A123" s="600" t="s">
        <v>84</v>
      </c>
      <c r="B123" s="567" t="s">
        <v>85</v>
      </c>
      <c r="C123" s="603" t="s">
        <v>86</v>
      </c>
      <c r="D123" s="606">
        <v>0.49</v>
      </c>
      <c r="E123" s="609">
        <v>0.6</v>
      </c>
      <c r="F123" s="133" t="s">
        <v>239</v>
      </c>
      <c r="G123" s="124">
        <v>1</v>
      </c>
      <c r="H123" s="9">
        <v>1</v>
      </c>
      <c r="I123" s="9"/>
      <c r="J123" s="9"/>
      <c r="K123" s="9"/>
      <c r="L123" s="8"/>
      <c r="M123" s="8"/>
      <c r="N123" s="8"/>
      <c r="O123" s="8"/>
      <c r="P123" s="202">
        <f t="shared" ref="P123:P128" si="9">(SUM(L123:O123)/SUM(H123:K123))</f>
        <v>0</v>
      </c>
      <c r="R123" s="192">
        <v>15000</v>
      </c>
      <c r="S123" s="25"/>
      <c r="T123" s="285">
        <f t="shared" si="5"/>
        <v>15000</v>
      </c>
      <c r="V123" s="531" t="s">
        <v>426</v>
      </c>
      <c r="W123" s="41"/>
      <c r="X123" s="25"/>
      <c r="Y123" s="51"/>
      <c r="AA123" s="50"/>
      <c r="AB123" s="51"/>
    </row>
    <row r="124" spans="1:28" ht="40.200000000000003" x14ac:dyDescent="0.3">
      <c r="A124" s="600"/>
      <c r="B124" s="568"/>
      <c r="C124" s="604"/>
      <c r="D124" s="607"/>
      <c r="E124" s="571"/>
      <c r="F124" s="287" t="s">
        <v>240</v>
      </c>
      <c r="G124" s="124">
        <v>1</v>
      </c>
      <c r="H124" s="9">
        <v>1</v>
      </c>
      <c r="I124" s="9"/>
      <c r="J124" s="9"/>
      <c r="K124" s="9"/>
      <c r="L124" s="8">
        <v>1</v>
      </c>
      <c r="M124" s="8"/>
      <c r="N124" s="8"/>
      <c r="O124" s="8"/>
      <c r="P124" s="202">
        <f t="shared" si="9"/>
        <v>1</v>
      </c>
      <c r="R124" s="192">
        <v>35000</v>
      </c>
      <c r="S124" s="25"/>
      <c r="T124" s="285">
        <f t="shared" si="5"/>
        <v>35000</v>
      </c>
      <c r="V124" s="531" t="s">
        <v>427</v>
      </c>
      <c r="W124" s="41"/>
      <c r="X124" s="25"/>
      <c r="Y124" s="51"/>
      <c r="AA124" s="50"/>
      <c r="AB124" s="51"/>
    </row>
    <row r="125" spans="1:28" ht="26.25" customHeight="1" x14ac:dyDescent="0.3">
      <c r="A125" s="600"/>
      <c r="B125" s="568"/>
      <c r="C125" s="604"/>
      <c r="D125" s="607"/>
      <c r="E125" s="571"/>
      <c r="F125" s="287" t="s">
        <v>241</v>
      </c>
      <c r="G125" s="124">
        <v>4</v>
      </c>
      <c r="H125" s="9">
        <v>1</v>
      </c>
      <c r="I125" s="9">
        <v>1</v>
      </c>
      <c r="J125" s="9">
        <v>1</v>
      </c>
      <c r="K125" s="9">
        <v>1</v>
      </c>
      <c r="L125" s="8">
        <v>1</v>
      </c>
      <c r="M125" s="8">
        <v>0</v>
      </c>
      <c r="N125" s="8"/>
      <c r="O125" s="8"/>
      <c r="P125" s="202">
        <f t="shared" si="9"/>
        <v>0.25</v>
      </c>
      <c r="R125" s="192">
        <v>5000</v>
      </c>
      <c r="S125" s="25"/>
      <c r="T125" s="285">
        <f t="shared" si="5"/>
        <v>5000</v>
      </c>
      <c r="V125" s="531" t="s">
        <v>428</v>
      </c>
      <c r="W125" s="41"/>
      <c r="X125" s="25"/>
      <c r="Y125" s="51"/>
      <c r="AA125" s="50"/>
      <c r="AB125" s="51"/>
    </row>
    <row r="126" spans="1:28" ht="40.200000000000003" x14ac:dyDescent="0.3">
      <c r="A126" s="600"/>
      <c r="B126" s="568"/>
      <c r="C126" s="604"/>
      <c r="D126" s="607"/>
      <c r="E126" s="571"/>
      <c r="F126" s="287" t="s">
        <v>242</v>
      </c>
      <c r="G126" s="124">
        <v>4</v>
      </c>
      <c r="H126" s="9">
        <v>1</v>
      </c>
      <c r="I126" s="9">
        <v>1</v>
      </c>
      <c r="J126" s="9">
        <v>1</v>
      </c>
      <c r="K126" s="9">
        <v>1</v>
      </c>
      <c r="L126" s="8">
        <v>1</v>
      </c>
      <c r="M126" s="8">
        <v>1</v>
      </c>
      <c r="N126" s="8"/>
      <c r="O126" s="8"/>
      <c r="P126" s="202">
        <f t="shared" si="9"/>
        <v>0.5</v>
      </c>
      <c r="R126" s="192">
        <v>5000</v>
      </c>
      <c r="S126" s="25"/>
      <c r="T126" s="285">
        <f t="shared" si="5"/>
        <v>5000</v>
      </c>
      <c r="V126" s="531" t="s">
        <v>429</v>
      </c>
      <c r="W126" s="41"/>
      <c r="X126" s="25"/>
      <c r="Y126" s="51"/>
      <c r="AA126" s="50"/>
      <c r="AB126" s="51"/>
    </row>
    <row r="127" spans="1:28" ht="27" x14ac:dyDescent="0.3">
      <c r="A127" s="600"/>
      <c r="B127" s="568"/>
      <c r="C127" s="604"/>
      <c r="D127" s="607"/>
      <c r="E127" s="571"/>
      <c r="F127" s="134" t="s">
        <v>243</v>
      </c>
      <c r="G127" s="295">
        <v>4</v>
      </c>
      <c r="H127" s="9">
        <v>1</v>
      </c>
      <c r="I127" s="9">
        <v>1</v>
      </c>
      <c r="J127" s="9">
        <v>1</v>
      </c>
      <c r="K127" s="9">
        <v>1</v>
      </c>
      <c r="L127" s="8"/>
      <c r="M127" s="8">
        <v>0</v>
      </c>
      <c r="N127" s="8"/>
      <c r="O127" s="8"/>
      <c r="P127" s="202">
        <f t="shared" si="9"/>
        <v>0</v>
      </c>
      <c r="R127" s="192">
        <v>30000</v>
      </c>
      <c r="S127" s="25"/>
      <c r="T127" s="285">
        <f t="shared" si="5"/>
        <v>30000</v>
      </c>
      <c r="V127" s="531" t="s">
        <v>430</v>
      </c>
      <c r="W127" s="41"/>
      <c r="X127" s="25"/>
      <c r="Y127" s="51"/>
      <c r="AA127" s="50"/>
      <c r="AB127" s="51"/>
    </row>
    <row r="128" spans="1:28" ht="15.6" x14ac:dyDescent="0.3">
      <c r="A128" s="600"/>
      <c r="B128" s="568"/>
      <c r="C128" s="604"/>
      <c r="D128" s="607"/>
      <c r="E128" s="571"/>
      <c r="F128" s="134" t="s">
        <v>244</v>
      </c>
      <c r="G128" s="295">
        <v>1</v>
      </c>
      <c r="H128" s="9"/>
      <c r="I128" s="9">
        <v>1</v>
      </c>
      <c r="J128" s="9"/>
      <c r="K128" s="9"/>
      <c r="L128" s="8">
        <v>0</v>
      </c>
      <c r="M128" s="8">
        <v>0</v>
      </c>
      <c r="N128" s="8"/>
      <c r="O128" s="8"/>
      <c r="P128" s="202">
        <f t="shared" si="9"/>
        <v>0</v>
      </c>
      <c r="R128" s="192">
        <v>30000</v>
      </c>
      <c r="S128" s="25"/>
      <c r="T128" s="285">
        <f t="shared" si="5"/>
        <v>30000</v>
      </c>
      <c r="V128" s="531"/>
      <c r="W128" s="41"/>
      <c r="X128" s="25"/>
      <c r="Y128" s="51"/>
      <c r="AA128" s="50"/>
      <c r="AB128" s="51"/>
    </row>
    <row r="129" spans="1:28" ht="15.6" x14ac:dyDescent="0.3">
      <c r="A129" s="600"/>
      <c r="B129" s="568"/>
      <c r="C129" s="604"/>
      <c r="D129" s="607"/>
      <c r="E129" s="571"/>
      <c r="F129" s="287"/>
      <c r="G129" s="50"/>
      <c r="H129" s="9"/>
      <c r="I129" s="9"/>
      <c r="J129" s="9"/>
      <c r="K129" s="9"/>
      <c r="L129" s="8"/>
      <c r="M129" s="8"/>
      <c r="N129" s="8"/>
      <c r="O129" s="8"/>
      <c r="P129" s="202"/>
      <c r="R129" s="192"/>
      <c r="S129" s="25"/>
      <c r="T129" s="285">
        <f t="shared" si="5"/>
        <v>0</v>
      </c>
      <c r="V129" s="531"/>
      <c r="W129" s="41"/>
      <c r="X129" s="25"/>
      <c r="Y129" s="51"/>
      <c r="AA129" s="50"/>
      <c r="AB129" s="51"/>
    </row>
    <row r="130" spans="1:28" ht="22.5" customHeight="1" x14ac:dyDescent="0.3">
      <c r="A130" s="600"/>
      <c r="B130" s="568"/>
      <c r="C130" s="604"/>
      <c r="D130" s="607"/>
      <c r="E130" s="571"/>
      <c r="F130" s="133"/>
      <c r="G130" s="50"/>
      <c r="H130" s="9"/>
      <c r="I130" s="9"/>
      <c r="J130" s="9"/>
      <c r="K130" s="9"/>
      <c r="L130" s="8"/>
      <c r="M130" s="8"/>
      <c r="N130" s="8"/>
      <c r="O130" s="8"/>
      <c r="P130" s="202"/>
      <c r="R130" s="192"/>
      <c r="S130" s="25"/>
      <c r="T130" s="285">
        <f t="shared" si="5"/>
        <v>0</v>
      </c>
      <c r="V130" s="531"/>
      <c r="W130" s="41"/>
      <c r="X130" s="25"/>
      <c r="Y130" s="51"/>
      <c r="AA130" s="50"/>
      <c r="AB130" s="51"/>
    </row>
    <row r="131" spans="1:28" ht="16.2" thickBot="1" x14ac:dyDescent="0.35">
      <c r="A131" s="600"/>
      <c r="B131" s="602"/>
      <c r="C131" s="605"/>
      <c r="D131" s="608"/>
      <c r="E131" s="610"/>
      <c r="F131" s="394"/>
      <c r="G131" s="96"/>
      <c r="H131" s="217"/>
      <c r="I131" s="217"/>
      <c r="J131" s="217"/>
      <c r="K131" s="217"/>
      <c r="L131" s="218"/>
      <c r="M131" s="218"/>
      <c r="N131" s="218"/>
      <c r="O131" s="218"/>
      <c r="P131" s="202"/>
      <c r="R131" s="192"/>
      <c r="S131" s="25"/>
      <c r="T131" s="285">
        <f t="shared" si="5"/>
        <v>0</v>
      </c>
      <c r="V131" s="531"/>
      <c r="W131" s="41"/>
      <c r="X131" s="25"/>
      <c r="Y131" s="51"/>
      <c r="AA131" s="50"/>
      <c r="AB131" s="51"/>
    </row>
    <row r="132" spans="1:28" ht="46.8" x14ac:dyDescent="0.3">
      <c r="A132" s="600"/>
      <c r="B132" s="567" t="s">
        <v>87</v>
      </c>
      <c r="C132" s="623" t="s">
        <v>88</v>
      </c>
      <c r="D132" s="626">
        <v>0.13</v>
      </c>
      <c r="E132" s="628">
        <v>0.45</v>
      </c>
      <c r="F132" s="527" t="s">
        <v>245</v>
      </c>
      <c r="G132" s="125" t="s">
        <v>319</v>
      </c>
      <c r="H132" s="10"/>
      <c r="I132" s="10">
        <v>1</v>
      </c>
      <c r="J132" s="10"/>
      <c r="K132" s="10"/>
      <c r="L132" s="258"/>
      <c r="M132" s="258"/>
      <c r="N132" s="258"/>
      <c r="O132" s="258"/>
      <c r="P132" s="202">
        <f t="shared" ref="P132:P144" si="10">(SUM(L132:O132)/SUM(H132:K132))</f>
        <v>0</v>
      </c>
      <c r="R132" s="192">
        <v>10000</v>
      </c>
      <c r="S132" s="25"/>
      <c r="T132" s="285">
        <f t="shared" si="5"/>
        <v>10000</v>
      </c>
      <c r="V132" s="531"/>
      <c r="W132" s="41"/>
      <c r="X132" s="25"/>
      <c r="Y132" s="51"/>
      <c r="AA132" s="50"/>
      <c r="AB132" s="51"/>
    </row>
    <row r="133" spans="1:28" ht="62.4" x14ac:dyDescent="0.3">
      <c r="A133" s="600"/>
      <c r="B133" s="568"/>
      <c r="C133" s="624"/>
      <c r="D133" s="570"/>
      <c r="E133" s="571"/>
      <c r="F133" s="136" t="s">
        <v>348</v>
      </c>
      <c r="G133" s="220">
        <v>4</v>
      </c>
      <c r="H133" s="9">
        <v>1</v>
      </c>
      <c r="I133" s="9">
        <v>1</v>
      </c>
      <c r="J133" s="9">
        <v>1</v>
      </c>
      <c r="K133" s="9">
        <v>1</v>
      </c>
      <c r="L133" s="8">
        <v>0</v>
      </c>
      <c r="M133" s="8"/>
      <c r="N133" s="8"/>
      <c r="O133" s="8"/>
      <c r="P133" s="202">
        <f t="shared" si="10"/>
        <v>0</v>
      </c>
      <c r="R133" s="192">
        <v>10000</v>
      </c>
      <c r="S133" s="25"/>
      <c r="T133" s="285">
        <f t="shared" si="5"/>
        <v>10000</v>
      </c>
      <c r="V133" s="531" t="s">
        <v>431</v>
      </c>
      <c r="W133" s="41"/>
      <c r="X133" s="25"/>
      <c r="Y133" s="51"/>
      <c r="AA133" s="50"/>
      <c r="AB133" s="51"/>
    </row>
    <row r="134" spans="1:28" ht="16.2" thickBot="1" x14ac:dyDescent="0.35">
      <c r="A134" s="600"/>
      <c r="B134" s="568"/>
      <c r="C134" s="625"/>
      <c r="D134" s="627"/>
      <c r="E134" s="610"/>
      <c r="F134" s="528"/>
      <c r="G134" s="529"/>
      <c r="H134" s="217"/>
      <c r="I134" s="217"/>
      <c r="J134" s="217"/>
      <c r="K134" s="217"/>
      <c r="L134" s="218"/>
      <c r="M134" s="218"/>
      <c r="N134" s="218"/>
      <c r="O134" s="218"/>
      <c r="P134" s="202"/>
      <c r="R134" s="192"/>
      <c r="S134" s="25"/>
      <c r="T134" s="285">
        <f t="shared" si="5"/>
        <v>0</v>
      </c>
      <c r="V134" s="531"/>
      <c r="W134" s="41"/>
      <c r="X134" s="25"/>
      <c r="Y134" s="51"/>
      <c r="AA134" s="50"/>
      <c r="AB134" s="51"/>
    </row>
    <row r="135" spans="1:28" ht="62.4" x14ac:dyDescent="0.3">
      <c r="A135" s="601"/>
      <c r="B135" s="567" t="s">
        <v>89</v>
      </c>
      <c r="C135" s="569" t="s">
        <v>90</v>
      </c>
      <c r="D135" s="570">
        <v>0.16</v>
      </c>
      <c r="E135" s="571">
        <v>0.45</v>
      </c>
      <c r="F135" s="286" t="s">
        <v>246</v>
      </c>
      <c r="G135" s="220">
        <v>1</v>
      </c>
      <c r="H135" s="138">
        <v>1</v>
      </c>
      <c r="I135" s="138"/>
      <c r="J135" s="138"/>
      <c r="K135" s="138"/>
      <c r="L135" s="17">
        <v>1</v>
      </c>
      <c r="M135" s="17"/>
      <c r="N135" s="17"/>
      <c r="O135" s="17"/>
      <c r="P135" s="202">
        <f t="shared" si="10"/>
        <v>1</v>
      </c>
      <c r="R135" s="192">
        <v>10000</v>
      </c>
      <c r="S135" s="25"/>
      <c r="T135" s="285">
        <f t="shared" si="5"/>
        <v>10000</v>
      </c>
      <c r="V135" s="531" t="s">
        <v>432</v>
      </c>
      <c r="W135" s="41"/>
      <c r="X135" s="25"/>
      <c r="Y135" s="51"/>
      <c r="AA135" s="50"/>
      <c r="AB135" s="51"/>
    </row>
    <row r="136" spans="1:28" ht="15.6" x14ac:dyDescent="0.3">
      <c r="A136" s="601"/>
      <c r="B136" s="568"/>
      <c r="C136" s="569"/>
      <c r="D136" s="570"/>
      <c r="E136" s="571"/>
      <c r="F136" s="136" t="s">
        <v>349</v>
      </c>
      <c r="G136" s="220">
        <v>1</v>
      </c>
      <c r="H136" s="9"/>
      <c r="I136" s="9">
        <v>1</v>
      </c>
      <c r="J136" s="9"/>
      <c r="K136" s="9"/>
      <c r="L136" s="8"/>
      <c r="M136" s="8"/>
      <c r="N136" s="8"/>
      <c r="O136" s="8"/>
      <c r="P136" s="202">
        <f t="shared" si="10"/>
        <v>0</v>
      </c>
      <c r="R136" s="192">
        <v>7000</v>
      </c>
      <c r="S136" s="25"/>
      <c r="T136" s="285">
        <f t="shared" ref="T136:T144" si="11">R136-S136</f>
        <v>7000</v>
      </c>
      <c r="V136" s="531"/>
      <c r="W136" s="41"/>
      <c r="X136" s="25"/>
      <c r="Y136" s="51"/>
      <c r="AA136" s="50"/>
      <c r="AB136" s="51"/>
    </row>
    <row r="137" spans="1:28" ht="40.200000000000003" x14ac:dyDescent="0.3">
      <c r="A137" s="601"/>
      <c r="B137" s="568"/>
      <c r="C137" s="569"/>
      <c r="D137" s="570"/>
      <c r="E137" s="571"/>
      <c r="F137" s="136" t="s">
        <v>247</v>
      </c>
      <c r="G137" s="220">
        <v>10</v>
      </c>
      <c r="H137" s="9">
        <v>2</v>
      </c>
      <c r="I137" s="9">
        <v>3</v>
      </c>
      <c r="J137" s="9">
        <v>3</v>
      </c>
      <c r="K137" s="9">
        <v>2</v>
      </c>
      <c r="L137" s="8">
        <v>2</v>
      </c>
      <c r="M137" s="8">
        <v>2</v>
      </c>
      <c r="N137" s="8"/>
      <c r="O137" s="8"/>
      <c r="P137" s="202">
        <f t="shared" si="10"/>
        <v>0.4</v>
      </c>
      <c r="R137" s="192">
        <v>12000</v>
      </c>
      <c r="S137" s="25"/>
      <c r="T137" s="285">
        <f t="shared" si="11"/>
        <v>12000</v>
      </c>
      <c r="V137" s="531" t="s">
        <v>433</v>
      </c>
      <c r="W137" s="41"/>
      <c r="X137" s="25"/>
      <c r="Y137" s="51"/>
      <c r="AA137" s="50"/>
      <c r="AB137" s="51"/>
    </row>
    <row r="138" spans="1:28" ht="16.5" customHeight="1" x14ac:dyDescent="0.3">
      <c r="A138" s="601"/>
      <c r="B138" s="568"/>
      <c r="C138" s="569"/>
      <c r="D138" s="570"/>
      <c r="E138" s="571"/>
      <c r="F138" s="136" t="s">
        <v>350</v>
      </c>
      <c r="G138" s="220">
        <v>4</v>
      </c>
      <c r="H138" s="9">
        <v>1</v>
      </c>
      <c r="I138" s="9">
        <v>1</v>
      </c>
      <c r="J138" s="9">
        <v>1</v>
      </c>
      <c r="K138" s="9">
        <v>1</v>
      </c>
      <c r="L138" s="8"/>
      <c r="M138" s="8"/>
      <c r="N138" s="8"/>
      <c r="O138" s="8"/>
      <c r="P138" s="202">
        <f t="shared" si="10"/>
        <v>0</v>
      </c>
      <c r="R138" s="192"/>
      <c r="S138" s="25"/>
      <c r="T138" s="285">
        <f t="shared" si="11"/>
        <v>0</v>
      </c>
      <c r="V138" s="531"/>
      <c r="W138" s="41"/>
      <c r="X138" s="25"/>
      <c r="Y138" s="51"/>
      <c r="AA138" s="50"/>
      <c r="AB138" s="51"/>
    </row>
    <row r="139" spans="1:28" ht="140.4" x14ac:dyDescent="0.3">
      <c r="A139" s="601"/>
      <c r="B139" s="568"/>
      <c r="C139" s="569"/>
      <c r="D139" s="570"/>
      <c r="E139" s="571"/>
      <c r="F139" s="134" t="s">
        <v>248</v>
      </c>
      <c r="G139" s="220">
        <v>1</v>
      </c>
      <c r="H139" s="9"/>
      <c r="I139" s="9"/>
      <c r="J139" s="9">
        <v>1</v>
      </c>
      <c r="K139" s="9"/>
      <c r="L139" s="8"/>
      <c r="M139" s="8"/>
      <c r="N139" s="8"/>
      <c r="O139" s="8"/>
      <c r="P139" s="202">
        <f t="shared" si="10"/>
        <v>0</v>
      </c>
      <c r="R139" s="192">
        <v>0</v>
      </c>
      <c r="S139" s="135"/>
      <c r="T139" s="285">
        <f t="shared" si="11"/>
        <v>0</v>
      </c>
      <c r="V139" s="531"/>
      <c r="W139" s="41"/>
      <c r="X139" s="25"/>
      <c r="Y139" s="51"/>
      <c r="AA139" s="50"/>
      <c r="AB139" s="51"/>
    </row>
    <row r="140" spans="1:28" ht="31.2" x14ac:dyDescent="0.3">
      <c r="A140" s="601"/>
      <c r="B140" s="568"/>
      <c r="C140" s="569"/>
      <c r="D140" s="570"/>
      <c r="E140" s="571"/>
      <c r="F140" s="133" t="s">
        <v>249</v>
      </c>
      <c r="G140" s="220">
        <v>2</v>
      </c>
      <c r="H140" s="9"/>
      <c r="I140" s="9">
        <v>1</v>
      </c>
      <c r="J140" s="9">
        <v>1</v>
      </c>
      <c r="K140" s="9"/>
      <c r="L140" s="8">
        <v>0</v>
      </c>
      <c r="M140" s="8"/>
      <c r="N140" s="8"/>
      <c r="O140" s="8"/>
      <c r="P140" s="202">
        <f t="shared" si="10"/>
        <v>0</v>
      </c>
      <c r="R140" s="192">
        <v>50000</v>
      </c>
      <c r="S140" s="135">
        <v>15000</v>
      </c>
      <c r="T140" s="285">
        <f t="shared" si="11"/>
        <v>35000</v>
      </c>
      <c r="V140" s="531"/>
      <c r="W140" s="41"/>
      <c r="X140" s="25"/>
      <c r="Y140" s="51"/>
      <c r="AA140" s="50"/>
      <c r="AB140" s="51"/>
    </row>
    <row r="141" spans="1:28" ht="15.6" x14ac:dyDescent="0.3">
      <c r="A141" s="601"/>
      <c r="B141" s="568"/>
      <c r="C141" s="569"/>
      <c r="D141" s="570"/>
      <c r="E141" s="571"/>
      <c r="F141" s="133" t="s">
        <v>250</v>
      </c>
      <c r="G141" s="220">
        <v>1</v>
      </c>
      <c r="H141" s="9"/>
      <c r="I141" s="9">
        <v>1</v>
      </c>
      <c r="J141" s="9"/>
      <c r="K141" s="9"/>
      <c r="L141" s="8">
        <v>0</v>
      </c>
      <c r="M141" s="8"/>
      <c r="N141" s="8"/>
      <c r="O141" s="8"/>
      <c r="P141" s="202">
        <f t="shared" si="10"/>
        <v>0</v>
      </c>
      <c r="R141" s="192">
        <v>50000</v>
      </c>
      <c r="S141" s="135"/>
      <c r="T141" s="285">
        <f t="shared" si="11"/>
        <v>50000</v>
      </c>
      <c r="V141" s="531"/>
      <c r="W141" s="41"/>
      <c r="X141" s="25"/>
      <c r="Y141" s="51"/>
      <c r="AA141" s="50"/>
      <c r="AB141" s="51"/>
    </row>
    <row r="142" spans="1:28" ht="15.6" x14ac:dyDescent="0.3">
      <c r="A142" s="601"/>
      <c r="B142" s="568"/>
      <c r="C142" s="569"/>
      <c r="D142" s="570"/>
      <c r="E142" s="571"/>
      <c r="F142" s="133" t="s">
        <v>351</v>
      </c>
      <c r="G142" s="220">
        <v>1</v>
      </c>
      <c r="H142" s="9"/>
      <c r="I142" s="9"/>
      <c r="J142" s="9"/>
      <c r="K142" s="9">
        <v>1</v>
      </c>
      <c r="L142" s="8">
        <v>0</v>
      </c>
      <c r="M142" s="8"/>
      <c r="N142" s="8"/>
      <c r="O142" s="8"/>
      <c r="P142" s="202">
        <f t="shared" si="10"/>
        <v>0</v>
      </c>
      <c r="R142" s="192">
        <v>60000</v>
      </c>
      <c r="S142" s="135"/>
      <c r="T142" s="285">
        <f t="shared" si="11"/>
        <v>60000</v>
      </c>
      <c r="V142" s="531"/>
      <c r="W142" s="41"/>
      <c r="X142" s="25"/>
      <c r="Y142" s="51"/>
      <c r="AA142" s="50"/>
      <c r="AB142" s="51"/>
    </row>
    <row r="143" spans="1:28" ht="48" customHeight="1" x14ac:dyDescent="0.3">
      <c r="A143" s="601"/>
      <c r="B143" s="568"/>
      <c r="C143" s="569"/>
      <c r="D143" s="570"/>
      <c r="E143" s="571"/>
      <c r="F143" s="133" t="s">
        <v>352</v>
      </c>
      <c r="G143" s="124">
        <v>10</v>
      </c>
      <c r="H143" s="9">
        <v>2</v>
      </c>
      <c r="I143" s="9">
        <v>3</v>
      </c>
      <c r="J143" s="9">
        <v>3</v>
      </c>
      <c r="K143" s="9">
        <v>2</v>
      </c>
      <c r="L143" s="8">
        <v>2</v>
      </c>
      <c r="M143" s="8">
        <v>3</v>
      </c>
      <c r="N143" s="8"/>
      <c r="O143" s="8"/>
      <c r="P143" s="202">
        <f t="shared" si="10"/>
        <v>0.5</v>
      </c>
      <c r="R143" s="192">
        <v>50000</v>
      </c>
      <c r="S143" s="135"/>
      <c r="T143" s="285">
        <f t="shared" si="11"/>
        <v>50000</v>
      </c>
      <c r="V143" s="531" t="s">
        <v>434</v>
      </c>
      <c r="W143" s="41"/>
      <c r="X143" s="25"/>
      <c r="Y143" s="51"/>
      <c r="AA143" s="50"/>
      <c r="AB143" s="51"/>
    </row>
    <row r="144" spans="1:28" ht="15.6" x14ac:dyDescent="0.3">
      <c r="A144" s="601"/>
      <c r="B144" s="568"/>
      <c r="C144" s="569"/>
      <c r="D144" s="570"/>
      <c r="E144" s="571"/>
      <c r="F144" s="134" t="s">
        <v>251</v>
      </c>
      <c r="G144" s="124">
        <v>1</v>
      </c>
      <c r="H144" s="9"/>
      <c r="I144" s="9"/>
      <c r="J144" s="9"/>
      <c r="K144" s="9">
        <v>1</v>
      </c>
      <c r="L144" s="8">
        <v>0</v>
      </c>
      <c r="M144" s="8"/>
      <c r="N144" s="8"/>
      <c r="O144" s="8"/>
      <c r="P144" s="202">
        <f t="shared" si="10"/>
        <v>0</v>
      </c>
      <c r="R144" s="192">
        <v>200000</v>
      </c>
      <c r="S144" s="135">
        <v>100000</v>
      </c>
      <c r="T144" s="285">
        <f t="shared" si="11"/>
        <v>100000</v>
      </c>
      <c r="V144" s="531"/>
      <c r="W144" s="41"/>
      <c r="X144" s="25"/>
      <c r="Y144" s="51"/>
      <c r="AA144" s="50"/>
      <c r="AB144" s="51"/>
    </row>
    <row r="145" spans="1:236" s="58" customFormat="1" ht="9.75" customHeight="1" thickBot="1" x14ac:dyDescent="0.3">
      <c r="A145" s="57"/>
      <c r="G145" s="62"/>
      <c r="H145" s="232"/>
      <c r="I145" s="232"/>
      <c r="J145" s="232"/>
      <c r="K145" s="232"/>
      <c r="L145" s="233"/>
      <c r="M145" s="233"/>
      <c r="N145" s="233"/>
      <c r="O145" s="233"/>
      <c r="P145" s="211"/>
      <c r="R145" s="62"/>
      <c r="S145" s="59"/>
      <c r="T145" s="63"/>
      <c r="V145" s="532"/>
      <c r="W145" s="199"/>
      <c r="X145" s="59"/>
      <c r="Y145" s="63"/>
      <c r="AA145" s="62"/>
      <c r="AB145" s="63"/>
    </row>
    <row r="146" spans="1:236" s="68" customFormat="1" ht="16.2" hidden="1" thickBot="1" x14ac:dyDescent="0.35">
      <c r="A146" s="572" t="s">
        <v>91</v>
      </c>
      <c r="B146" s="573" t="s">
        <v>92</v>
      </c>
      <c r="C146" s="576" t="s">
        <v>93</v>
      </c>
      <c r="D146" s="579">
        <v>0.72</v>
      </c>
      <c r="E146" s="582">
        <v>0.95</v>
      </c>
      <c r="F146" s="109"/>
      <c r="G146" s="72"/>
      <c r="H146" s="9"/>
      <c r="I146" s="9"/>
      <c r="J146" s="9"/>
      <c r="K146" s="9"/>
      <c r="L146" s="8"/>
      <c r="M146" s="8"/>
      <c r="N146" s="8"/>
      <c r="O146" s="8"/>
      <c r="P146" s="203"/>
      <c r="R146" s="72"/>
      <c r="S146" s="67"/>
      <c r="T146" s="285">
        <f t="shared" ref="T146:T157" si="12">R146-S146</f>
        <v>0</v>
      </c>
      <c r="V146" s="533"/>
      <c r="W146" s="201"/>
      <c r="X146" s="67"/>
      <c r="Y146" s="73"/>
      <c r="AA146" s="72"/>
      <c r="AB146" s="73"/>
    </row>
    <row r="147" spans="1:236" s="68" customFormat="1" ht="16.2" hidden="1" thickBot="1" x14ac:dyDescent="0.35">
      <c r="A147" s="572"/>
      <c r="B147" s="574"/>
      <c r="C147" s="577"/>
      <c r="D147" s="580"/>
      <c r="E147" s="583"/>
      <c r="F147" s="109"/>
      <c r="G147" s="72"/>
      <c r="H147" s="9"/>
      <c r="I147" s="9"/>
      <c r="J147" s="9"/>
      <c r="K147" s="9"/>
      <c r="L147" s="8"/>
      <c r="M147" s="8"/>
      <c r="N147" s="8"/>
      <c r="O147" s="8"/>
      <c r="P147" s="203"/>
      <c r="R147" s="72"/>
      <c r="S147" s="67"/>
      <c r="T147" s="285">
        <f t="shared" si="12"/>
        <v>0</v>
      </c>
      <c r="V147" s="533"/>
      <c r="W147" s="201"/>
      <c r="X147" s="67"/>
      <c r="Y147" s="73"/>
      <c r="AA147" s="72"/>
      <c r="AB147" s="73"/>
    </row>
    <row r="148" spans="1:236" s="68" customFormat="1" ht="16.2" hidden="1" thickBot="1" x14ac:dyDescent="0.35">
      <c r="A148" s="572"/>
      <c r="B148" s="574"/>
      <c r="C148" s="577"/>
      <c r="D148" s="580"/>
      <c r="E148" s="583"/>
      <c r="F148" s="109"/>
      <c r="G148" s="72"/>
      <c r="H148" s="9"/>
      <c r="I148" s="9"/>
      <c r="J148" s="9"/>
      <c r="K148" s="9"/>
      <c r="L148" s="8"/>
      <c r="M148" s="8"/>
      <c r="N148" s="8"/>
      <c r="O148" s="8"/>
      <c r="P148" s="203"/>
      <c r="R148" s="72"/>
      <c r="S148" s="67"/>
      <c r="T148" s="285">
        <f t="shared" si="12"/>
        <v>0</v>
      </c>
      <c r="V148" s="533"/>
      <c r="W148" s="201"/>
      <c r="X148" s="67"/>
      <c r="Y148" s="73"/>
      <c r="AA148" s="72"/>
      <c r="AB148" s="73"/>
    </row>
    <row r="149" spans="1:236" s="68" customFormat="1" ht="16.2" hidden="1" thickBot="1" x14ac:dyDescent="0.35">
      <c r="A149" s="572"/>
      <c r="B149" s="575"/>
      <c r="C149" s="578"/>
      <c r="D149" s="581"/>
      <c r="E149" s="584"/>
      <c r="F149" s="110"/>
      <c r="G149" s="111"/>
      <c r="H149" s="217"/>
      <c r="I149" s="217"/>
      <c r="J149" s="217"/>
      <c r="K149" s="217"/>
      <c r="L149" s="218"/>
      <c r="M149" s="218"/>
      <c r="N149" s="218"/>
      <c r="O149" s="218"/>
      <c r="P149" s="203"/>
      <c r="R149" s="72"/>
      <c r="S149" s="67"/>
      <c r="T149" s="285">
        <f t="shared" si="12"/>
        <v>0</v>
      </c>
      <c r="V149" s="533"/>
      <c r="W149" s="201"/>
      <c r="X149" s="67"/>
      <c r="Y149" s="73"/>
      <c r="AA149" s="72"/>
      <c r="AB149" s="73"/>
    </row>
    <row r="150" spans="1:236" s="68" customFormat="1" ht="24" customHeight="1" x14ac:dyDescent="0.3">
      <c r="A150" s="572"/>
      <c r="B150" s="573" t="s">
        <v>94</v>
      </c>
      <c r="C150" s="585" t="s">
        <v>95</v>
      </c>
      <c r="D150" s="588">
        <v>0.7</v>
      </c>
      <c r="E150" s="589">
        <v>0.95</v>
      </c>
      <c r="F150" s="134" t="s">
        <v>252</v>
      </c>
      <c r="G150" s="267">
        <v>1</v>
      </c>
      <c r="H150" s="138"/>
      <c r="I150" s="138"/>
      <c r="J150" s="138"/>
      <c r="K150" s="138">
        <v>1</v>
      </c>
      <c r="L150" s="17">
        <v>0</v>
      </c>
      <c r="M150" s="17"/>
      <c r="N150" s="17"/>
      <c r="O150" s="17"/>
      <c r="P150" s="202">
        <f t="shared" ref="P150" si="13">(SUM(L150:O150)/SUM(H150:K150))</f>
        <v>0</v>
      </c>
      <c r="R150" s="72"/>
      <c r="S150" s="67"/>
      <c r="T150" s="285">
        <f t="shared" si="12"/>
        <v>0</v>
      </c>
      <c r="V150" s="533"/>
      <c r="W150" s="201"/>
      <c r="X150" s="67"/>
      <c r="Y150" s="73"/>
      <c r="AA150" s="72"/>
      <c r="AB150" s="73"/>
    </row>
    <row r="151" spans="1:236" s="68" customFormat="1" ht="16.5" hidden="1" customHeight="1" x14ac:dyDescent="0.3">
      <c r="A151" s="572"/>
      <c r="B151" s="574"/>
      <c r="C151" s="586"/>
      <c r="D151" s="580"/>
      <c r="E151" s="583"/>
      <c r="F151" s="109"/>
      <c r="G151" s="72"/>
      <c r="H151" s="9"/>
      <c r="I151" s="9"/>
      <c r="J151" s="9"/>
      <c r="K151" s="9"/>
      <c r="L151" s="8"/>
      <c r="M151" s="8"/>
      <c r="N151" s="8"/>
      <c r="O151" s="8"/>
      <c r="P151" s="203"/>
      <c r="R151" s="72"/>
      <c r="S151" s="67"/>
      <c r="T151" s="285">
        <f t="shared" si="12"/>
        <v>0</v>
      </c>
      <c r="V151" s="533"/>
      <c r="W151" s="201"/>
      <c r="X151" s="67"/>
      <c r="Y151" s="73"/>
      <c r="AA151" s="72"/>
      <c r="AB151" s="73"/>
    </row>
    <row r="152" spans="1:236" s="68" customFormat="1" ht="15.6" hidden="1" x14ac:dyDescent="0.3">
      <c r="A152" s="572"/>
      <c r="B152" s="574"/>
      <c r="C152" s="586"/>
      <c r="D152" s="580"/>
      <c r="E152" s="583"/>
      <c r="F152" s="109"/>
      <c r="G152" s="72"/>
      <c r="H152" s="9"/>
      <c r="I152" s="9"/>
      <c r="J152" s="9"/>
      <c r="K152" s="9"/>
      <c r="L152" s="8"/>
      <c r="M152" s="8"/>
      <c r="N152" s="8"/>
      <c r="O152" s="8"/>
      <c r="P152" s="203"/>
      <c r="R152" s="72"/>
      <c r="S152" s="67"/>
      <c r="T152" s="285">
        <f t="shared" si="12"/>
        <v>0</v>
      </c>
      <c r="V152" s="533"/>
      <c r="W152" s="201"/>
      <c r="X152" s="67"/>
      <c r="Y152" s="73"/>
      <c r="AA152" s="72"/>
      <c r="AB152" s="73"/>
    </row>
    <row r="153" spans="1:236" s="68" customFormat="1" ht="16.2" hidden="1" thickBot="1" x14ac:dyDescent="0.35">
      <c r="A153" s="572"/>
      <c r="B153" s="575"/>
      <c r="C153" s="587"/>
      <c r="D153" s="581"/>
      <c r="E153" s="584"/>
      <c r="F153" s="110"/>
      <c r="G153" s="111"/>
      <c r="H153" s="217"/>
      <c r="I153" s="217"/>
      <c r="J153" s="217"/>
      <c r="K153" s="217"/>
      <c r="L153" s="218"/>
      <c r="M153" s="218"/>
      <c r="N153" s="218"/>
      <c r="O153" s="218"/>
      <c r="P153" s="203"/>
      <c r="R153" s="72"/>
      <c r="S153" s="67"/>
      <c r="T153" s="285">
        <f t="shared" si="12"/>
        <v>0</v>
      </c>
      <c r="V153" s="533"/>
      <c r="W153" s="201"/>
      <c r="X153" s="67"/>
      <c r="Y153" s="73"/>
      <c r="AA153" s="72"/>
      <c r="AB153" s="73"/>
    </row>
    <row r="154" spans="1:236" s="68" customFormat="1" ht="15.6" x14ac:dyDescent="0.3">
      <c r="A154" s="572"/>
      <c r="B154" s="590" t="s">
        <v>96</v>
      </c>
      <c r="C154" s="593" t="s">
        <v>97</v>
      </c>
      <c r="D154" s="596">
        <v>0.31</v>
      </c>
      <c r="E154" s="598" t="s">
        <v>98</v>
      </c>
      <c r="F154" s="134" t="s">
        <v>253</v>
      </c>
      <c r="G154" s="267">
        <v>2</v>
      </c>
      <c r="H154" s="138"/>
      <c r="I154" s="138">
        <v>1</v>
      </c>
      <c r="J154" s="138"/>
      <c r="K154" s="138">
        <v>1</v>
      </c>
      <c r="L154" s="17">
        <v>1</v>
      </c>
      <c r="M154" s="17"/>
      <c r="N154" s="17"/>
      <c r="O154" s="17"/>
      <c r="P154" s="202">
        <f t="shared" ref="P154" si="14">(SUM(L154:O154)/SUM(H154:K154))</f>
        <v>0.5</v>
      </c>
      <c r="R154" s="192">
        <v>30000</v>
      </c>
      <c r="S154" s="67"/>
      <c r="T154" s="285">
        <f t="shared" si="12"/>
        <v>30000</v>
      </c>
      <c r="V154" s="533"/>
      <c r="W154" s="201"/>
      <c r="X154" s="67"/>
      <c r="Y154" s="73"/>
      <c r="AA154" s="72"/>
      <c r="AB154" s="73"/>
    </row>
    <row r="155" spans="1:236" s="68" customFormat="1" ht="15.6" hidden="1" x14ac:dyDescent="0.3">
      <c r="A155" s="572"/>
      <c r="B155" s="591"/>
      <c r="C155" s="594"/>
      <c r="D155" s="596"/>
      <c r="E155" s="598"/>
      <c r="F155" s="109"/>
      <c r="G155" s="72"/>
      <c r="H155" s="9"/>
      <c r="I155" s="9"/>
      <c r="J155" s="9"/>
      <c r="K155" s="9"/>
      <c r="L155" s="8"/>
      <c r="M155" s="8"/>
      <c r="N155" s="8"/>
      <c r="O155" s="8"/>
      <c r="P155" s="203"/>
      <c r="R155" s="72"/>
      <c r="S155" s="67"/>
      <c r="T155" s="285">
        <f t="shared" si="12"/>
        <v>0</v>
      </c>
      <c r="V155" s="533"/>
      <c r="W155" s="201"/>
      <c r="X155" s="67"/>
      <c r="Y155" s="73"/>
      <c r="AA155" s="72"/>
      <c r="AB155" s="73"/>
    </row>
    <row r="156" spans="1:236" s="68" customFormat="1" ht="15.6" hidden="1" x14ac:dyDescent="0.3">
      <c r="A156" s="572"/>
      <c r="B156" s="591"/>
      <c r="C156" s="594"/>
      <c r="D156" s="596"/>
      <c r="E156" s="598"/>
      <c r="F156" s="109"/>
      <c r="G156" s="72"/>
      <c r="H156" s="9"/>
      <c r="I156" s="9"/>
      <c r="J156" s="9"/>
      <c r="K156" s="9"/>
      <c r="L156" s="8"/>
      <c r="M156" s="8"/>
      <c r="N156" s="8"/>
      <c r="O156" s="8"/>
      <c r="P156" s="203"/>
      <c r="R156" s="72"/>
      <c r="S156" s="67"/>
      <c r="T156" s="285">
        <f t="shared" si="12"/>
        <v>0</v>
      </c>
      <c r="V156" s="533"/>
      <c r="W156" s="201"/>
      <c r="X156" s="67"/>
      <c r="Y156" s="73"/>
      <c r="AA156" s="72"/>
      <c r="AB156" s="73"/>
    </row>
    <row r="157" spans="1:236" ht="15.6" hidden="1" x14ac:dyDescent="0.25">
      <c r="A157" s="572"/>
      <c r="B157" s="592"/>
      <c r="C157" s="595"/>
      <c r="D157" s="597"/>
      <c r="E157" s="599"/>
      <c r="F157" s="104"/>
      <c r="G157" s="50"/>
      <c r="H157" s="9"/>
      <c r="I157" s="9"/>
      <c r="J157" s="9"/>
      <c r="K157" s="9"/>
      <c r="L157" s="8"/>
      <c r="M157" s="8"/>
      <c r="N157" s="8"/>
      <c r="O157" s="8"/>
      <c r="P157" s="203"/>
      <c r="R157" s="50"/>
      <c r="S157" s="25"/>
      <c r="T157" s="285">
        <f t="shared" si="12"/>
        <v>0</v>
      </c>
      <c r="V157" s="531"/>
      <c r="W157" s="41"/>
      <c r="X157" s="25"/>
      <c r="Y157" s="51"/>
      <c r="AA157" s="50"/>
      <c r="AB157" s="51"/>
    </row>
    <row r="158" spans="1:236" s="58" customFormat="1" ht="12.75" customHeight="1" thickBot="1" x14ac:dyDescent="0.35">
      <c r="A158" s="395"/>
      <c r="B158" s="396"/>
      <c r="C158" s="397"/>
      <c r="D158" s="398"/>
      <c r="E158" s="399"/>
      <c r="F158" s="400"/>
      <c r="G158" s="260"/>
      <c r="H158" s="232"/>
      <c r="I158" s="232"/>
      <c r="J158" s="232"/>
      <c r="K158" s="232"/>
      <c r="L158" s="233"/>
      <c r="M158" s="233"/>
      <c r="N158" s="233"/>
      <c r="O158" s="233"/>
      <c r="P158" s="401"/>
      <c r="R158" s="261"/>
      <c r="S158" s="402"/>
      <c r="T158" s="231"/>
      <c r="V158" s="532"/>
      <c r="W158" s="199"/>
      <c r="X158" s="59"/>
      <c r="Y158" s="63"/>
      <c r="AA158" s="62"/>
      <c r="AB158" s="63"/>
    </row>
    <row r="159" spans="1:236" s="336" customFormat="1" ht="58.5" customHeight="1" x14ac:dyDescent="0.3">
      <c r="A159" s="317"/>
      <c r="B159" s="553" t="s">
        <v>201</v>
      </c>
      <c r="C159" s="318" t="s">
        <v>209</v>
      </c>
      <c r="D159" s="319" t="s">
        <v>202</v>
      </c>
      <c r="E159" s="371"/>
      <c r="F159" s="320" t="s">
        <v>203</v>
      </c>
      <c r="G159" s="321">
        <v>4</v>
      </c>
      <c r="H159" s="322">
        <v>1</v>
      </c>
      <c r="I159" s="323">
        <v>1</v>
      </c>
      <c r="J159" s="322">
        <v>1</v>
      </c>
      <c r="K159" s="322">
        <v>1</v>
      </c>
      <c r="L159" s="8">
        <v>1</v>
      </c>
      <c r="M159" s="8"/>
      <c r="N159" s="8"/>
      <c r="O159" s="8"/>
      <c r="P159" s="324">
        <f t="shared" ref="P159:P164" si="15">(SUM(L159:O159)/SUM(H159:K159))</f>
        <v>0.25</v>
      </c>
      <c r="Q159" s="325"/>
      <c r="R159" s="326"/>
      <c r="S159" s="327"/>
      <c r="T159" s="328">
        <f>SUM(R159-S159)</f>
        <v>0</v>
      </c>
      <c r="U159" s="329"/>
      <c r="V159" s="330"/>
      <c r="W159" s="331"/>
      <c r="X159" s="332"/>
      <c r="Y159" s="333"/>
      <c r="Z159" s="329"/>
      <c r="AA159" s="334"/>
      <c r="AB159" s="335"/>
      <c r="AC159" s="132"/>
      <c r="AD159" s="132"/>
      <c r="AE159" s="132"/>
      <c r="AF159" s="132"/>
      <c r="AG159" s="132"/>
      <c r="AH159" s="132"/>
      <c r="AI159" s="132"/>
      <c r="AJ159" s="132"/>
      <c r="AK159" s="132"/>
      <c r="AL159" s="132"/>
      <c r="AM159" s="132"/>
      <c r="AN159" s="132"/>
      <c r="AO159" s="132"/>
      <c r="AP159" s="132"/>
      <c r="AQ159" s="132"/>
      <c r="AR159" s="132"/>
      <c r="AS159" s="132"/>
      <c r="AT159" s="132"/>
      <c r="AU159" s="132"/>
      <c r="AV159" s="132"/>
      <c r="AW159" s="132"/>
      <c r="AX159" s="132"/>
      <c r="AY159" s="132"/>
      <c r="AZ159" s="132"/>
      <c r="BA159" s="132"/>
      <c r="BB159" s="132"/>
      <c r="BC159" s="132"/>
      <c r="BD159" s="132"/>
      <c r="BE159" s="132"/>
      <c r="BF159" s="132"/>
      <c r="BG159" s="132"/>
      <c r="BH159" s="132"/>
      <c r="BI159" s="132"/>
      <c r="BJ159" s="132"/>
      <c r="BK159" s="132"/>
      <c r="BL159" s="132"/>
      <c r="BM159" s="132"/>
      <c r="BN159" s="132"/>
      <c r="BO159" s="132"/>
      <c r="BP159" s="132"/>
      <c r="BQ159" s="132"/>
      <c r="BR159" s="132"/>
      <c r="BS159" s="132"/>
      <c r="BT159" s="132"/>
      <c r="BU159" s="132"/>
      <c r="BV159" s="132"/>
      <c r="BW159" s="132"/>
      <c r="BX159" s="132"/>
      <c r="BY159" s="132"/>
      <c r="BZ159" s="132"/>
      <c r="CA159" s="132"/>
      <c r="CB159" s="132"/>
      <c r="CC159" s="132"/>
      <c r="CD159" s="132"/>
      <c r="CE159" s="132"/>
      <c r="CF159" s="132"/>
      <c r="CG159" s="132"/>
      <c r="CH159" s="132"/>
      <c r="CI159" s="132"/>
      <c r="CJ159" s="132"/>
      <c r="CK159" s="132"/>
      <c r="CL159" s="132"/>
      <c r="CM159" s="132"/>
      <c r="CN159" s="132"/>
      <c r="CO159" s="132"/>
      <c r="CP159" s="132"/>
      <c r="CQ159" s="132"/>
      <c r="CR159" s="132"/>
      <c r="CS159" s="132"/>
      <c r="CT159" s="132"/>
      <c r="CU159" s="132"/>
      <c r="CV159" s="132"/>
      <c r="CW159" s="132"/>
      <c r="CX159" s="132"/>
      <c r="CY159" s="132"/>
      <c r="CZ159" s="132"/>
      <c r="DA159" s="132"/>
      <c r="DB159" s="132"/>
      <c r="DC159" s="132"/>
      <c r="DD159" s="132"/>
      <c r="DE159" s="132"/>
      <c r="DF159" s="132"/>
      <c r="DG159" s="132"/>
      <c r="DH159" s="132"/>
      <c r="DI159" s="132"/>
      <c r="DJ159" s="132"/>
      <c r="DK159" s="132"/>
      <c r="DL159" s="132"/>
      <c r="DM159" s="132"/>
      <c r="DN159" s="132"/>
      <c r="DO159" s="132"/>
      <c r="DP159" s="132"/>
      <c r="DQ159" s="132"/>
      <c r="DR159" s="132"/>
      <c r="DS159" s="132"/>
      <c r="DT159" s="132"/>
      <c r="DU159" s="132"/>
      <c r="DV159" s="132"/>
      <c r="DW159" s="132"/>
      <c r="DX159" s="132"/>
      <c r="DY159" s="132"/>
      <c r="DZ159" s="132"/>
      <c r="EA159" s="132"/>
      <c r="EB159" s="132"/>
      <c r="EC159" s="132"/>
      <c r="ED159" s="132"/>
      <c r="EE159" s="132"/>
      <c r="EF159" s="132"/>
      <c r="EG159" s="132"/>
      <c r="EH159" s="132"/>
      <c r="EI159" s="132"/>
      <c r="EJ159" s="132"/>
      <c r="EK159" s="132"/>
      <c r="EL159" s="132"/>
      <c r="EM159" s="132"/>
      <c r="EN159" s="132"/>
      <c r="EO159" s="132"/>
      <c r="EP159" s="132"/>
      <c r="EQ159" s="132"/>
      <c r="ER159" s="132"/>
      <c r="ES159" s="132"/>
      <c r="ET159" s="132"/>
      <c r="EU159" s="132"/>
      <c r="EV159" s="132"/>
      <c r="EW159" s="132"/>
      <c r="EX159" s="132"/>
      <c r="EY159" s="132"/>
      <c r="EZ159" s="132"/>
      <c r="FA159" s="132"/>
      <c r="FB159" s="132"/>
      <c r="FC159" s="132"/>
      <c r="FD159" s="132"/>
      <c r="FE159" s="132"/>
      <c r="FF159" s="132"/>
      <c r="FG159" s="132"/>
      <c r="FH159" s="132"/>
      <c r="FI159" s="132"/>
      <c r="FJ159" s="132"/>
      <c r="FK159" s="132"/>
      <c r="FL159" s="132"/>
      <c r="FM159" s="132"/>
      <c r="FN159" s="132"/>
      <c r="FO159" s="132"/>
      <c r="FP159" s="132"/>
      <c r="FQ159" s="132"/>
      <c r="FR159" s="132"/>
      <c r="FS159" s="132"/>
      <c r="FT159" s="132"/>
      <c r="FU159" s="132"/>
      <c r="FV159" s="132"/>
      <c r="FW159" s="132"/>
      <c r="FX159" s="132"/>
      <c r="FY159" s="132"/>
      <c r="FZ159" s="132"/>
      <c r="GA159" s="132"/>
      <c r="GB159" s="132"/>
      <c r="GC159" s="132"/>
      <c r="GD159" s="132"/>
      <c r="GE159" s="132"/>
      <c r="GF159" s="132"/>
      <c r="GG159" s="132"/>
      <c r="GH159" s="132"/>
      <c r="GI159" s="132"/>
      <c r="GJ159" s="132"/>
      <c r="GK159" s="132"/>
      <c r="GL159" s="132"/>
      <c r="GM159" s="132"/>
      <c r="GN159" s="132"/>
      <c r="GO159" s="132"/>
      <c r="GP159" s="132"/>
      <c r="GQ159" s="132"/>
      <c r="GR159" s="132"/>
      <c r="GS159" s="132"/>
      <c r="GT159" s="132"/>
      <c r="GU159" s="132"/>
      <c r="GV159" s="132"/>
      <c r="GW159" s="132"/>
      <c r="GX159" s="132"/>
      <c r="GY159" s="132"/>
      <c r="GZ159" s="132"/>
      <c r="HA159" s="132"/>
      <c r="HB159" s="132"/>
      <c r="HC159" s="132"/>
      <c r="HD159" s="132"/>
      <c r="HE159" s="132"/>
      <c r="HF159" s="132"/>
      <c r="HG159" s="132"/>
      <c r="HH159" s="132"/>
      <c r="HI159" s="132"/>
      <c r="HJ159" s="132"/>
      <c r="HK159" s="132"/>
      <c r="HL159" s="132"/>
      <c r="HM159" s="132"/>
      <c r="HN159" s="132"/>
      <c r="HO159" s="132"/>
      <c r="HP159" s="132"/>
      <c r="HQ159" s="132"/>
      <c r="HR159" s="132"/>
      <c r="HS159" s="132"/>
      <c r="HT159" s="132"/>
      <c r="HU159" s="132"/>
      <c r="HV159" s="132"/>
      <c r="HW159" s="132"/>
      <c r="HX159" s="132"/>
      <c r="HY159" s="132"/>
      <c r="HZ159" s="132"/>
      <c r="IA159" s="132"/>
      <c r="IB159" s="132"/>
    </row>
    <row r="160" spans="1:236" s="336" customFormat="1" ht="60.75" customHeight="1" x14ac:dyDescent="0.3">
      <c r="A160" s="555" t="s">
        <v>201</v>
      </c>
      <c r="B160" s="554"/>
      <c r="C160" s="337" t="s">
        <v>210</v>
      </c>
      <c r="D160" s="338" t="s">
        <v>204</v>
      </c>
      <c r="E160" s="339"/>
      <c r="F160" s="270" t="s">
        <v>353</v>
      </c>
      <c r="G160" s="340">
        <v>4</v>
      </c>
      <c r="H160" s="341">
        <v>1</v>
      </c>
      <c r="I160" s="341">
        <v>1</v>
      </c>
      <c r="J160" s="341">
        <v>1</v>
      </c>
      <c r="K160" s="341">
        <v>1</v>
      </c>
      <c r="L160" s="8">
        <v>1</v>
      </c>
      <c r="M160" s="8">
        <v>1</v>
      </c>
      <c r="N160" s="8"/>
      <c r="O160" s="8"/>
      <c r="P160" s="343">
        <f t="shared" si="15"/>
        <v>0.5</v>
      </c>
      <c r="Q160" s="344"/>
      <c r="R160" s="345"/>
      <c r="S160" s="346"/>
      <c r="T160" s="347">
        <f>SUM(R160-S160)</f>
        <v>0</v>
      </c>
      <c r="U160" s="348"/>
      <c r="V160" s="349"/>
      <c r="W160" s="350"/>
      <c r="X160" s="351"/>
      <c r="Y160" s="352"/>
      <c r="Z160" s="329"/>
      <c r="AA160" s="353"/>
      <c r="AB160" s="354"/>
      <c r="AC160" s="132"/>
      <c r="AD160" s="132"/>
      <c r="AE160" s="132"/>
      <c r="AF160" s="132"/>
      <c r="AG160" s="132"/>
      <c r="AH160" s="132"/>
      <c r="AI160" s="132"/>
      <c r="AJ160" s="132"/>
      <c r="AK160" s="132"/>
      <c r="AL160" s="132"/>
      <c r="AM160" s="132"/>
      <c r="AN160" s="132"/>
      <c r="AO160" s="132"/>
      <c r="AP160" s="132"/>
      <c r="AQ160" s="132"/>
      <c r="AR160" s="132"/>
      <c r="AS160" s="132"/>
      <c r="AT160" s="132"/>
      <c r="AU160" s="132"/>
      <c r="AV160" s="132"/>
      <c r="AW160" s="132"/>
      <c r="AX160" s="132"/>
      <c r="AY160" s="132"/>
      <c r="AZ160" s="132"/>
      <c r="BA160" s="132"/>
      <c r="BB160" s="132"/>
      <c r="BC160" s="132"/>
      <c r="BD160" s="132"/>
      <c r="BE160" s="132"/>
      <c r="BF160" s="132"/>
      <c r="BG160" s="132"/>
      <c r="BH160" s="132"/>
      <c r="BI160" s="132"/>
      <c r="BJ160" s="132"/>
      <c r="BK160" s="132"/>
      <c r="BL160" s="132"/>
      <c r="BM160" s="132"/>
      <c r="BN160" s="132"/>
      <c r="BO160" s="132"/>
      <c r="BP160" s="132"/>
      <c r="BQ160" s="132"/>
      <c r="BR160" s="132"/>
      <c r="BS160" s="132"/>
      <c r="BT160" s="132"/>
      <c r="BU160" s="132"/>
      <c r="BV160" s="132"/>
      <c r="BW160" s="132"/>
      <c r="BX160" s="132"/>
      <c r="BY160" s="132"/>
      <c r="BZ160" s="132"/>
      <c r="CA160" s="132"/>
      <c r="CB160" s="132"/>
      <c r="CC160" s="132"/>
      <c r="CD160" s="132"/>
      <c r="CE160" s="132"/>
      <c r="CF160" s="132"/>
      <c r="CG160" s="132"/>
      <c r="CH160" s="132"/>
      <c r="CI160" s="132"/>
      <c r="CJ160" s="132"/>
      <c r="CK160" s="132"/>
      <c r="CL160" s="132"/>
      <c r="CM160" s="132"/>
      <c r="CN160" s="132"/>
      <c r="CO160" s="132"/>
      <c r="CP160" s="132"/>
      <c r="CQ160" s="132"/>
      <c r="CR160" s="132"/>
      <c r="CS160" s="132"/>
      <c r="CT160" s="132"/>
      <c r="CU160" s="132"/>
      <c r="CV160" s="132"/>
      <c r="CW160" s="132"/>
      <c r="CX160" s="132"/>
      <c r="CY160" s="132"/>
      <c r="CZ160" s="132"/>
      <c r="DA160" s="132"/>
      <c r="DB160" s="132"/>
      <c r="DC160" s="132"/>
      <c r="DD160" s="132"/>
      <c r="DE160" s="132"/>
      <c r="DF160" s="132"/>
      <c r="DG160" s="132"/>
      <c r="DH160" s="132"/>
      <c r="DI160" s="132"/>
      <c r="DJ160" s="132"/>
      <c r="DK160" s="132"/>
      <c r="DL160" s="132"/>
      <c r="DM160" s="132"/>
      <c r="DN160" s="132"/>
      <c r="DO160" s="132"/>
      <c r="DP160" s="132"/>
      <c r="DQ160" s="132"/>
      <c r="DR160" s="132"/>
      <c r="DS160" s="132"/>
      <c r="DT160" s="132"/>
      <c r="DU160" s="132"/>
      <c r="DV160" s="132"/>
      <c r="DW160" s="132"/>
      <c r="DX160" s="132"/>
      <c r="DY160" s="132"/>
      <c r="DZ160" s="132"/>
      <c r="EA160" s="132"/>
      <c r="EB160" s="132"/>
      <c r="EC160" s="132"/>
      <c r="ED160" s="132"/>
      <c r="EE160" s="132"/>
      <c r="EF160" s="132"/>
      <c r="EG160" s="132"/>
      <c r="EH160" s="132"/>
      <c r="EI160" s="132"/>
      <c r="EJ160" s="132"/>
      <c r="EK160" s="132"/>
      <c r="EL160" s="132"/>
      <c r="EM160" s="132"/>
      <c r="EN160" s="132"/>
      <c r="EO160" s="132"/>
      <c r="EP160" s="132"/>
      <c r="EQ160" s="132"/>
      <c r="ER160" s="132"/>
      <c r="ES160" s="132"/>
      <c r="ET160" s="132"/>
      <c r="EU160" s="132"/>
      <c r="EV160" s="132"/>
      <c r="EW160" s="132"/>
      <c r="EX160" s="132"/>
      <c r="EY160" s="132"/>
      <c r="EZ160" s="132"/>
      <c r="FA160" s="132"/>
      <c r="FB160" s="132"/>
      <c r="FC160" s="132"/>
      <c r="FD160" s="132"/>
      <c r="FE160" s="132"/>
      <c r="FF160" s="132"/>
      <c r="FG160" s="132"/>
      <c r="FH160" s="132"/>
      <c r="FI160" s="132"/>
      <c r="FJ160" s="132"/>
      <c r="FK160" s="132"/>
      <c r="FL160" s="132"/>
      <c r="FM160" s="132"/>
      <c r="FN160" s="132"/>
      <c r="FO160" s="132"/>
      <c r="FP160" s="132"/>
      <c r="FQ160" s="132"/>
      <c r="FR160" s="132"/>
      <c r="FS160" s="132"/>
      <c r="FT160" s="132"/>
      <c r="FU160" s="132"/>
      <c r="FV160" s="132"/>
      <c r="FW160" s="132"/>
      <c r="FX160" s="132"/>
      <c r="FY160" s="132"/>
      <c r="FZ160" s="132"/>
      <c r="GA160" s="132"/>
      <c r="GB160" s="132"/>
      <c r="GC160" s="132"/>
      <c r="GD160" s="132"/>
      <c r="GE160" s="132"/>
      <c r="GF160" s="132"/>
      <c r="GG160" s="132"/>
      <c r="GH160" s="132"/>
      <c r="GI160" s="132"/>
      <c r="GJ160" s="132"/>
      <c r="GK160" s="132"/>
      <c r="GL160" s="132"/>
      <c r="GM160" s="132"/>
      <c r="GN160" s="132"/>
      <c r="GO160" s="132"/>
      <c r="GP160" s="132"/>
      <c r="GQ160" s="132"/>
      <c r="GR160" s="132"/>
      <c r="GS160" s="132"/>
      <c r="GT160" s="132"/>
      <c r="GU160" s="132"/>
      <c r="GV160" s="132"/>
      <c r="GW160" s="132"/>
      <c r="GX160" s="132"/>
      <c r="GY160" s="132"/>
      <c r="GZ160" s="132"/>
      <c r="HA160" s="132"/>
      <c r="HB160" s="132"/>
      <c r="HC160" s="132"/>
      <c r="HD160" s="132"/>
      <c r="HE160" s="132"/>
      <c r="HF160" s="132"/>
      <c r="HG160" s="132"/>
      <c r="HH160" s="132"/>
      <c r="HI160" s="132"/>
      <c r="HJ160" s="132"/>
      <c r="HK160" s="132"/>
      <c r="HL160" s="132"/>
      <c r="HM160" s="132"/>
      <c r="HN160" s="132"/>
      <c r="HO160" s="132"/>
      <c r="HP160" s="132"/>
      <c r="HQ160" s="132"/>
      <c r="HR160" s="132"/>
      <c r="HS160" s="132"/>
      <c r="HT160" s="132"/>
      <c r="HU160" s="132"/>
      <c r="HV160" s="132"/>
      <c r="HW160" s="132"/>
      <c r="HX160" s="132"/>
      <c r="HY160" s="132"/>
      <c r="HZ160" s="132"/>
      <c r="IA160" s="132"/>
      <c r="IB160" s="132"/>
    </row>
    <row r="161" spans="1:236" s="336" customFormat="1" ht="60.75" customHeight="1" x14ac:dyDescent="0.3">
      <c r="A161" s="555"/>
      <c r="B161" s="554"/>
      <c r="C161" s="355" t="s">
        <v>211</v>
      </c>
      <c r="D161" s="356" t="s">
        <v>205</v>
      </c>
      <c r="E161" s="339"/>
      <c r="F161" s="356" t="s">
        <v>206</v>
      </c>
      <c r="G161" s="357">
        <v>4</v>
      </c>
      <c r="H161" s="358">
        <v>1</v>
      </c>
      <c r="I161" s="358">
        <v>1</v>
      </c>
      <c r="J161" s="358">
        <v>1</v>
      </c>
      <c r="K161" s="358">
        <v>1</v>
      </c>
      <c r="L161" s="8">
        <v>1</v>
      </c>
      <c r="M161" s="8">
        <v>1</v>
      </c>
      <c r="N161" s="8"/>
      <c r="O161" s="8"/>
      <c r="P161" s="343">
        <f t="shared" si="15"/>
        <v>0.5</v>
      </c>
      <c r="Q161" s="344"/>
      <c r="R161" s="373"/>
      <c r="S161" s="346"/>
      <c r="T161" s="347">
        <f t="shared" ref="T161:T207" si="16">SUM(R161-S161)</f>
        <v>0</v>
      </c>
      <c r="U161" s="329"/>
      <c r="V161" s="349"/>
      <c r="W161" s="350"/>
      <c r="X161" s="351"/>
      <c r="Y161" s="352"/>
      <c r="Z161" s="329"/>
      <c r="AA161" s="353"/>
      <c r="AB161" s="354"/>
      <c r="AC161" s="132"/>
      <c r="AD161" s="132"/>
      <c r="AE161" s="132"/>
      <c r="AF161" s="132"/>
      <c r="AG161" s="132"/>
      <c r="AH161" s="132"/>
      <c r="AI161" s="132"/>
      <c r="AJ161" s="132"/>
      <c r="AK161" s="132"/>
      <c r="AL161" s="132"/>
      <c r="AM161" s="132"/>
      <c r="AN161" s="132"/>
      <c r="AO161" s="132"/>
      <c r="AP161" s="132"/>
      <c r="AQ161" s="132"/>
      <c r="AR161" s="132"/>
      <c r="AS161" s="132"/>
      <c r="AT161" s="132"/>
      <c r="AU161" s="132"/>
      <c r="AV161" s="132"/>
      <c r="AW161" s="132"/>
      <c r="AX161" s="132"/>
      <c r="AY161" s="132"/>
      <c r="AZ161" s="132"/>
      <c r="BA161" s="132"/>
      <c r="BB161" s="132"/>
      <c r="BC161" s="132"/>
      <c r="BD161" s="132"/>
      <c r="BE161" s="132"/>
      <c r="BF161" s="132"/>
      <c r="BG161" s="132"/>
      <c r="BH161" s="132"/>
      <c r="BI161" s="132"/>
      <c r="BJ161" s="132"/>
      <c r="BK161" s="132"/>
      <c r="BL161" s="132"/>
      <c r="BM161" s="132"/>
      <c r="BN161" s="132"/>
      <c r="BO161" s="132"/>
      <c r="BP161" s="132"/>
      <c r="BQ161" s="132"/>
      <c r="BR161" s="132"/>
      <c r="BS161" s="132"/>
      <c r="BT161" s="132"/>
      <c r="BU161" s="132"/>
      <c r="BV161" s="132"/>
      <c r="BW161" s="132"/>
      <c r="BX161" s="132"/>
      <c r="BY161" s="132"/>
      <c r="BZ161" s="132"/>
      <c r="CA161" s="132"/>
      <c r="CB161" s="132"/>
      <c r="CC161" s="132"/>
      <c r="CD161" s="132"/>
      <c r="CE161" s="132"/>
      <c r="CF161" s="132"/>
      <c r="CG161" s="132"/>
      <c r="CH161" s="132"/>
      <c r="CI161" s="132"/>
      <c r="CJ161" s="132"/>
      <c r="CK161" s="132"/>
      <c r="CL161" s="132"/>
      <c r="CM161" s="132"/>
      <c r="CN161" s="132"/>
      <c r="CO161" s="132"/>
      <c r="CP161" s="132"/>
      <c r="CQ161" s="132"/>
      <c r="CR161" s="132"/>
      <c r="CS161" s="132"/>
      <c r="CT161" s="132"/>
      <c r="CU161" s="132"/>
      <c r="CV161" s="132"/>
      <c r="CW161" s="132"/>
      <c r="CX161" s="132"/>
      <c r="CY161" s="132"/>
      <c r="CZ161" s="132"/>
      <c r="DA161" s="132"/>
      <c r="DB161" s="132"/>
      <c r="DC161" s="132"/>
      <c r="DD161" s="132"/>
      <c r="DE161" s="132"/>
      <c r="DF161" s="132"/>
      <c r="DG161" s="132"/>
      <c r="DH161" s="132"/>
      <c r="DI161" s="132"/>
      <c r="DJ161" s="132"/>
      <c r="DK161" s="132"/>
      <c r="DL161" s="132"/>
      <c r="DM161" s="132"/>
      <c r="DN161" s="132"/>
      <c r="DO161" s="132"/>
      <c r="DP161" s="132"/>
      <c r="DQ161" s="132"/>
      <c r="DR161" s="132"/>
      <c r="DS161" s="132"/>
      <c r="DT161" s="132"/>
      <c r="DU161" s="132"/>
      <c r="DV161" s="132"/>
      <c r="DW161" s="132"/>
      <c r="DX161" s="132"/>
      <c r="DY161" s="132"/>
      <c r="DZ161" s="132"/>
      <c r="EA161" s="132"/>
      <c r="EB161" s="132"/>
      <c r="EC161" s="132"/>
      <c r="ED161" s="132"/>
      <c r="EE161" s="132"/>
      <c r="EF161" s="132"/>
      <c r="EG161" s="132"/>
      <c r="EH161" s="132"/>
      <c r="EI161" s="132"/>
      <c r="EJ161" s="132"/>
      <c r="EK161" s="132"/>
      <c r="EL161" s="132"/>
      <c r="EM161" s="132"/>
      <c r="EN161" s="132"/>
      <c r="EO161" s="132"/>
      <c r="EP161" s="132"/>
      <c r="EQ161" s="132"/>
      <c r="ER161" s="132"/>
      <c r="ES161" s="132"/>
      <c r="ET161" s="132"/>
      <c r="EU161" s="132"/>
      <c r="EV161" s="132"/>
      <c r="EW161" s="132"/>
      <c r="EX161" s="132"/>
      <c r="EY161" s="132"/>
      <c r="EZ161" s="132"/>
      <c r="FA161" s="132"/>
      <c r="FB161" s="132"/>
      <c r="FC161" s="132"/>
      <c r="FD161" s="132"/>
      <c r="FE161" s="132"/>
      <c r="FF161" s="132"/>
      <c r="FG161" s="132"/>
      <c r="FH161" s="132"/>
      <c r="FI161" s="132"/>
      <c r="FJ161" s="132"/>
      <c r="FK161" s="132"/>
      <c r="FL161" s="132"/>
      <c r="FM161" s="132"/>
      <c r="FN161" s="132"/>
      <c r="FO161" s="132"/>
      <c r="FP161" s="132"/>
      <c r="FQ161" s="132"/>
      <c r="FR161" s="132"/>
      <c r="FS161" s="132"/>
      <c r="FT161" s="132"/>
      <c r="FU161" s="132"/>
      <c r="FV161" s="132"/>
      <c r="FW161" s="132"/>
      <c r="FX161" s="132"/>
      <c r="FY161" s="132"/>
      <c r="FZ161" s="132"/>
      <c r="GA161" s="132"/>
      <c r="GB161" s="132"/>
      <c r="GC161" s="132"/>
      <c r="GD161" s="132"/>
      <c r="GE161" s="132"/>
      <c r="GF161" s="132"/>
      <c r="GG161" s="132"/>
      <c r="GH161" s="132"/>
      <c r="GI161" s="132"/>
      <c r="GJ161" s="132"/>
      <c r="GK161" s="132"/>
      <c r="GL161" s="132"/>
      <c r="GM161" s="132"/>
      <c r="GN161" s="132"/>
      <c r="GO161" s="132"/>
      <c r="GP161" s="132"/>
      <c r="GQ161" s="132"/>
      <c r="GR161" s="132"/>
      <c r="GS161" s="132"/>
      <c r="GT161" s="132"/>
      <c r="GU161" s="132"/>
      <c r="GV161" s="132"/>
      <c r="GW161" s="132"/>
      <c r="GX161" s="132"/>
      <c r="GY161" s="132"/>
      <c r="GZ161" s="132"/>
      <c r="HA161" s="132"/>
      <c r="HB161" s="132"/>
      <c r="HC161" s="132"/>
      <c r="HD161" s="132"/>
      <c r="HE161" s="132"/>
      <c r="HF161" s="132"/>
      <c r="HG161" s="132"/>
      <c r="HH161" s="132"/>
      <c r="HI161" s="132"/>
      <c r="HJ161" s="132"/>
      <c r="HK161" s="132"/>
      <c r="HL161" s="132"/>
      <c r="HM161" s="132"/>
      <c r="HN161" s="132"/>
      <c r="HO161" s="132"/>
      <c r="HP161" s="132"/>
      <c r="HQ161" s="132"/>
      <c r="HR161" s="132"/>
      <c r="HS161" s="132"/>
      <c r="HT161" s="132"/>
      <c r="HU161" s="132"/>
      <c r="HV161" s="132"/>
      <c r="HW161" s="132"/>
      <c r="HX161" s="132"/>
      <c r="HY161" s="132"/>
      <c r="HZ161" s="132"/>
      <c r="IA161" s="132"/>
      <c r="IB161" s="132"/>
    </row>
    <row r="162" spans="1:236" s="336" customFormat="1" ht="43.5" customHeight="1" x14ac:dyDescent="0.3">
      <c r="A162" s="555"/>
      <c r="B162" s="554"/>
      <c r="C162" s="355" t="s">
        <v>212</v>
      </c>
      <c r="D162" s="359" t="s">
        <v>207</v>
      </c>
      <c r="E162" s="360"/>
      <c r="F162" s="359" t="s">
        <v>213</v>
      </c>
      <c r="G162" s="361">
        <v>48</v>
      </c>
      <c r="H162" s="362">
        <v>12</v>
      </c>
      <c r="I162" s="362">
        <v>12</v>
      </c>
      <c r="J162" s="362">
        <v>12</v>
      </c>
      <c r="K162" s="362">
        <v>12</v>
      </c>
      <c r="L162" s="8">
        <v>12</v>
      </c>
      <c r="M162" s="8"/>
      <c r="N162" s="8"/>
      <c r="O162" s="8"/>
      <c r="P162" s="343">
        <f t="shared" si="15"/>
        <v>0.25</v>
      </c>
      <c r="Q162" s="344"/>
      <c r="R162" s="345"/>
      <c r="S162" s="346"/>
      <c r="T162" s="347">
        <f t="shared" si="16"/>
        <v>0</v>
      </c>
      <c r="U162" s="329"/>
      <c r="V162" s="363"/>
      <c r="W162" s="364"/>
      <c r="X162" s="365"/>
      <c r="Y162" s="366"/>
      <c r="Z162" s="329"/>
      <c r="AA162" s="367"/>
      <c r="AB162" s="368"/>
      <c r="AC162" s="132"/>
      <c r="AD162" s="132"/>
      <c r="AE162" s="132"/>
      <c r="AF162" s="132"/>
      <c r="AG162" s="132"/>
      <c r="AH162" s="132"/>
      <c r="AI162" s="132"/>
      <c r="AJ162" s="132"/>
      <c r="AK162" s="132"/>
      <c r="AL162" s="132"/>
      <c r="AM162" s="132"/>
      <c r="AN162" s="132"/>
      <c r="AO162" s="132"/>
      <c r="AP162" s="132"/>
      <c r="AQ162" s="132"/>
      <c r="AR162" s="132"/>
      <c r="AS162" s="132"/>
      <c r="AT162" s="132"/>
      <c r="AU162" s="132"/>
      <c r="AV162" s="132"/>
      <c r="AW162" s="132"/>
      <c r="AX162" s="132"/>
      <c r="AY162" s="132"/>
      <c r="AZ162" s="132"/>
      <c r="BA162" s="132"/>
      <c r="BB162" s="132"/>
      <c r="BC162" s="132"/>
      <c r="BD162" s="132"/>
      <c r="BE162" s="132"/>
      <c r="BF162" s="132"/>
      <c r="BG162" s="132"/>
      <c r="BH162" s="132"/>
      <c r="BI162" s="132"/>
      <c r="BJ162" s="132"/>
      <c r="BK162" s="132"/>
      <c r="BL162" s="132"/>
      <c r="BM162" s="132"/>
      <c r="BN162" s="132"/>
      <c r="BO162" s="132"/>
      <c r="BP162" s="132"/>
      <c r="BQ162" s="132"/>
      <c r="BR162" s="132"/>
      <c r="BS162" s="132"/>
      <c r="BT162" s="132"/>
      <c r="BU162" s="132"/>
      <c r="BV162" s="132"/>
      <c r="BW162" s="132"/>
      <c r="BX162" s="132"/>
      <c r="BY162" s="132"/>
      <c r="BZ162" s="132"/>
      <c r="CA162" s="132"/>
      <c r="CB162" s="132"/>
      <c r="CC162" s="132"/>
      <c r="CD162" s="132"/>
      <c r="CE162" s="132"/>
      <c r="CF162" s="132"/>
      <c r="CG162" s="132"/>
      <c r="CH162" s="132"/>
      <c r="CI162" s="132"/>
      <c r="CJ162" s="132"/>
      <c r="CK162" s="132"/>
      <c r="CL162" s="132"/>
      <c r="CM162" s="132"/>
      <c r="CN162" s="132"/>
      <c r="CO162" s="132"/>
      <c r="CP162" s="132"/>
      <c r="CQ162" s="132"/>
      <c r="CR162" s="132"/>
      <c r="CS162" s="132"/>
      <c r="CT162" s="132"/>
      <c r="CU162" s="132"/>
      <c r="CV162" s="132"/>
      <c r="CW162" s="132"/>
      <c r="CX162" s="132"/>
      <c r="CY162" s="132"/>
      <c r="CZ162" s="132"/>
      <c r="DA162" s="132"/>
      <c r="DB162" s="132"/>
      <c r="DC162" s="132"/>
      <c r="DD162" s="132"/>
      <c r="DE162" s="132"/>
      <c r="DF162" s="132"/>
      <c r="DG162" s="132"/>
      <c r="DH162" s="132"/>
      <c r="DI162" s="132"/>
      <c r="DJ162" s="132"/>
      <c r="DK162" s="132"/>
      <c r="DL162" s="132"/>
      <c r="DM162" s="132"/>
      <c r="DN162" s="132"/>
      <c r="DO162" s="132"/>
      <c r="DP162" s="132"/>
      <c r="DQ162" s="132"/>
      <c r="DR162" s="132"/>
      <c r="DS162" s="132"/>
      <c r="DT162" s="132"/>
      <c r="DU162" s="132"/>
      <c r="DV162" s="132"/>
      <c r="DW162" s="132"/>
      <c r="DX162" s="132"/>
      <c r="DY162" s="132"/>
      <c r="DZ162" s="132"/>
      <c r="EA162" s="132"/>
      <c r="EB162" s="132"/>
      <c r="EC162" s="132"/>
      <c r="ED162" s="132"/>
      <c r="EE162" s="132"/>
      <c r="EF162" s="132"/>
      <c r="EG162" s="132"/>
      <c r="EH162" s="132"/>
      <c r="EI162" s="132"/>
      <c r="EJ162" s="132"/>
      <c r="EK162" s="132"/>
      <c r="EL162" s="132"/>
      <c r="EM162" s="132"/>
      <c r="EN162" s="132"/>
      <c r="EO162" s="132"/>
      <c r="EP162" s="132"/>
      <c r="EQ162" s="132"/>
      <c r="ER162" s="132"/>
      <c r="ES162" s="132"/>
      <c r="ET162" s="132"/>
      <c r="EU162" s="132"/>
      <c r="EV162" s="132"/>
      <c r="EW162" s="132"/>
      <c r="EX162" s="132"/>
      <c r="EY162" s="132"/>
      <c r="EZ162" s="132"/>
      <c r="FA162" s="132"/>
      <c r="FB162" s="132"/>
      <c r="FC162" s="132"/>
      <c r="FD162" s="132"/>
      <c r="FE162" s="132"/>
      <c r="FF162" s="132"/>
      <c r="FG162" s="132"/>
      <c r="FH162" s="132"/>
      <c r="FI162" s="132"/>
      <c r="FJ162" s="132"/>
      <c r="FK162" s="132"/>
      <c r="FL162" s="132"/>
      <c r="FM162" s="132"/>
      <c r="FN162" s="132"/>
      <c r="FO162" s="132"/>
      <c r="FP162" s="132"/>
      <c r="FQ162" s="132"/>
      <c r="FR162" s="132"/>
      <c r="FS162" s="132"/>
      <c r="FT162" s="132"/>
      <c r="FU162" s="132"/>
      <c r="FV162" s="132"/>
      <c r="FW162" s="132"/>
      <c r="FX162" s="132"/>
      <c r="FY162" s="132"/>
      <c r="FZ162" s="132"/>
      <c r="GA162" s="132"/>
      <c r="GB162" s="132"/>
      <c r="GC162" s="132"/>
      <c r="GD162" s="132"/>
      <c r="GE162" s="132"/>
      <c r="GF162" s="132"/>
      <c r="GG162" s="132"/>
      <c r="GH162" s="132"/>
      <c r="GI162" s="132"/>
      <c r="GJ162" s="132"/>
      <c r="GK162" s="132"/>
      <c r="GL162" s="132"/>
      <c r="GM162" s="132"/>
      <c r="GN162" s="132"/>
      <c r="GO162" s="132"/>
      <c r="GP162" s="132"/>
      <c r="GQ162" s="132"/>
      <c r="GR162" s="132"/>
      <c r="GS162" s="132"/>
      <c r="GT162" s="132"/>
      <c r="GU162" s="132"/>
      <c r="GV162" s="132"/>
      <c r="GW162" s="132"/>
      <c r="GX162" s="132"/>
      <c r="GY162" s="132"/>
      <c r="GZ162" s="132"/>
      <c r="HA162" s="132"/>
      <c r="HB162" s="132"/>
      <c r="HC162" s="132"/>
      <c r="HD162" s="132"/>
      <c r="HE162" s="132"/>
      <c r="HF162" s="132"/>
      <c r="HG162" s="132"/>
      <c r="HH162" s="132"/>
      <c r="HI162" s="132"/>
      <c r="HJ162" s="132"/>
      <c r="HK162" s="132"/>
      <c r="HL162" s="132"/>
      <c r="HM162" s="132"/>
      <c r="HN162" s="132"/>
      <c r="HO162" s="132"/>
      <c r="HP162" s="132"/>
      <c r="HQ162" s="132"/>
      <c r="HR162" s="132"/>
      <c r="HS162" s="132"/>
      <c r="HT162" s="132"/>
      <c r="HU162" s="132"/>
      <c r="HV162" s="132"/>
      <c r="HW162" s="132"/>
      <c r="HX162" s="132"/>
      <c r="HY162" s="132"/>
      <c r="HZ162" s="132"/>
      <c r="IA162" s="132"/>
      <c r="IB162" s="132"/>
    </row>
    <row r="163" spans="1:236" s="336" customFormat="1" ht="54" customHeight="1" x14ac:dyDescent="0.3">
      <c r="A163" s="555"/>
      <c r="B163" s="554"/>
      <c r="C163" s="355" t="s">
        <v>355</v>
      </c>
      <c r="D163" s="359"/>
      <c r="E163" s="360"/>
      <c r="F163" s="359" t="s">
        <v>354</v>
      </c>
      <c r="G163" s="361">
        <v>3</v>
      </c>
      <c r="H163" s="362"/>
      <c r="I163" s="362">
        <v>1</v>
      </c>
      <c r="J163" s="362">
        <v>1</v>
      </c>
      <c r="K163" s="362">
        <v>1</v>
      </c>
      <c r="L163" s="8"/>
      <c r="M163" s="8"/>
      <c r="N163" s="8"/>
      <c r="O163" s="8"/>
      <c r="P163" s="343">
        <f t="shared" si="15"/>
        <v>0</v>
      </c>
      <c r="Q163" s="344"/>
      <c r="R163" s="345"/>
      <c r="S163" s="346"/>
      <c r="T163" s="347"/>
      <c r="U163" s="329"/>
      <c r="V163" s="363"/>
      <c r="W163" s="364"/>
      <c r="X163" s="365"/>
      <c r="Y163" s="366"/>
      <c r="Z163" s="329"/>
      <c r="AA163" s="367"/>
      <c r="AB163" s="368"/>
      <c r="AC163" s="132"/>
      <c r="AD163" s="132"/>
      <c r="AE163" s="132"/>
      <c r="AF163" s="132"/>
      <c r="AG163" s="132"/>
      <c r="AH163" s="132"/>
      <c r="AI163" s="132"/>
      <c r="AJ163" s="132"/>
      <c r="AK163" s="132"/>
      <c r="AL163" s="132"/>
      <c r="AM163" s="132"/>
      <c r="AN163" s="132"/>
      <c r="AO163" s="132"/>
      <c r="AP163" s="132"/>
      <c r="AQ163" s="132"/>
      <c r="AR163" s="132"/>
      <c r="AS163" s="132"/>
      <c r="AT163" s="132"/>
      <c r="AU163" s="132"/>
      <c r="AV163" s="132"/>
      <c r="AW163" s="132"/>
      <c r="AX163" s="132"/>
      <c r="AY163" s="132"/>
      <c r="AZ163" s="132"/>
      <c r="BA163" s="132"/>
      <c r="BB163" s="132"/>
      <c r="BC163" s="132"/>
      <c r="BD163" s="132"/>
      <c r="BE163" s="132"/>
      <c r="BF163" s="132"/>
      <c r="BG163" s="132"/>
      <c r="BH163" s="132"/>
      <c r="BI163" s="132"/>
      <c r="BJ163" s="132"/>
      <c r="BK163" s="132"/>
      <c r="BL163" s="132"/>
      <c r="BM163" s="132"/>
      <c r="BN163" s="132"/>
      <c r="BO163" s="132"/>
      <c r="BP163" s="132"/>
      <c r="BQ163" s="132"/>
      <c r="BR163" s="132"/>
      <c r="BS163" s="132"/>
      <c r="BT163" s="132"/>
      <c r="BU163" s="132"/>
      <c r="BV163" s="132"/>
      <c r="BW163" s="132"/>
      <c r="BX163" s="132"/>
      <c r="BY163" s="132"/>
      <c r="BZ163" s="132"/>
      <c r="CA163" s="132"/>
      <c r="CB163" s="132"/>
      <c r="CC163" s="132"/>
      <c r="CD163" s="132"/>
      <c r="CE163" s="132"/>
      <c r="CF163" s="132"/>
      <c r="CG163" s="132"/>
      <c r="CH163" s="132"/>
      <c r="CI163" s="132"/>
      <c r="CJ163" s="132"/>
      <c r="CK163" s="132"/>
      <c r="CL163" s="132"/>
      <c r="CM163" s="132"/>
      <c r="CN163" s="132"/>
      <c r="CO163" s="132"/>
      <c r="CP163" s="132"/>
      <c r="CQ163" s="132"/>
      <c r="CR163" s="132"/>
      <c r="CS163" s="132"/>
      <c r="CT163" s="132"/>
      <c r="CU163" s="132"/>
      <c r="CV163" s="132"/>
      <c r="CW163" s="132"/>
      <c r="CX163" s="132"/>
      <c r="CY163" s="132"/>
      <c r="CZ163" s="132"/>
      <c r="DA163" s="132"/>
      <c r="DB163" s="132"/>
      <c r="DC163" s="132"/>
      <c r="DD163" s="132"/>
      <c r="DE163" s="132"/>
      <c r="DF163" s="132"/>
      <c r="DG163" s="132"/>
      <c r="DH163" s="132"/>
      <c r="DI163" s="132"/>
      <c r="DJ163" s="132"/>
      <c r="DK163" s="132"/>
      <c r="DL163" s="132"/>
      <c r="DM163" s="132"/>
      <c r="DN163" s="132"/>
      <c r="DO163" s="132"/>
      <c r="DP163" s="132"/>
      <c r="DQ163" s="132"/>
      <c r="DR163" s="132"/>
      <c r="DS163" s="132"/>
      <c r="DT163" s="132"/>
      <c r="DU163" s="132"/>
      <c r="DV163" s="132"/>
      <c r="DW163" s="132"/>
      <c r="DX163" s="132"/>
      <c r="DY163" s="132"/>
      <c r="DZ163" s="132"/>
      <c r="EA163" s="132"/>
      <c r="EB163" s="132"/>
      <c r="EC163" s="132"/>
      <c r="ED163" s="132"/>
      <c r="EE163" s="132"/>
      <c r="EF163" s="132"/>
      <c r="EG163" s="132"/>
      <c r="EH163" s="132"/>
      <c r="EI163" s="132"/>
      <c r="EJ163" s="132"/>
      <c r="EK163" s="132"/>
      <c r="EL163" s="132"/>
      <c r="EM163" s="132"/>
      <c r="EN163" s="132"/>
      <c r="EO163" s="132"/>
      <c r="EP163" s="132"/>
      <c r="EQ163" s="132"/>
      <c r="ER163" s="132"/>
      <c r="ES163" s="132"/>
      <c r="ET163" s="132"/>
      <c r="EU163" s="132"/>
      <c r="EV163" s="132"/>
      <c r="EW163" s="132"/>
      <c r="EX163" s="132"/>
      <c r="EY163" s="132"/>
      <c r="EZ163" s="132"/>
      <c r="FA163" s="132"/>
      <c r="FB163" s="132"/>
      <c r="FC163" s="132"/>
      <c r="FD163" s="132"/>
      <c r="FE163" s="132"/>
      <c r="FF163" s="132"/>
      <c r="FG163" s="132"/>
      <c r="FH163" s="132"/>
      <c r="FI163" s="132"/>
      <c r="FJ163" s="132"/>
      <c r="FK163" s="132"/>
      <c r="FL163" s="132"/>
      <c r="FM163" s="132"/>
      <c r="FN163" s="132"/>
      <c r="FO163" s="132"/>
      <c r="FP163" s="132"/>
      <c r="FQ163" s="132"/>
      <c r="FR163" s="132"/>
      <c r="FS163" s="132"/>
      <c r="FT163" s="132"/>
      <c r="FU163" s="132"/>
      <c r="FV163" s="132"/>
      <c r="FW163" s="132"/>
      <c r="FX163" s="132"/>
      <c r="FY163" s="132"/>
      <c r="FZ163" s="132"/>
      <c r="GA163" s="132"/>
      <c r="GB163" s="132"/>
      <c r="GC163" s="132"/>
      <c r="GD163" s="132"/>
      <c r="GE163" s="132"/>
      <c r="GF163" s="132"/>
      <c r="GG163" s="132"/>
      <c r="GH163" s="132"/>
      <c r="GI163" s="132"/>
      <c r="GJ163" s="132"/>
      <c r="GK163" s="132"/>
      <c r="GL163" s="132"/>
      <c r="GM163" s="132"/>
      <c r="GN163" s="132"/>
      <c r="GO163" s="132"/>
      <c r="GP163" s="132"/>
      <c r="GQ163" s="132"/>
      <c r="GR163" s="132"/>
      <c r="GS163" s="132"/>
      <c r="GT163" s="132"/>
      <c r="GU163" s="132"/>
      <c r="GV163" s="132"/>
      <c r="GW163" s="132"/>
      <c r="GX163" s="132"/>
      <c r="GY163" s="132"/>
      <c r="GZ163" s="132"/>
      <c r="HA163" s="132"/>
      <c r="HB163" s="132"/>
      <c r="HC163" s="132"/>
      <c r="HD163" s="132"/>
      <c r="HE163" s="132"/>
      <c r="HF163" s="132"/>
      <c r="HG163" s="132"/>
      <c r="HH163" s="132"/>
      <c r="HI163" s="132"/>
      <c r="HJ163" s="132"/>
      <c r="HK163" s="132"/>
      <c r="HL163" s="132"/>
      <c r="HM163" s="132"/>
      <c r="HN163" s="132"/>
      <c r="HO163" s="132"/>
      <c r="HP163" s="132"/>
      <c r="HQ163" s="132"/>
      <c r="HR163" s="132"/>
      <c r="HS163" s="132"/>
      <c r="HT163" s="132"/>
      <c r="HU163" s="132"/>
      <c r="HV163" s="132"/>
      <c r="HW163" s="132"/>
      <c r="HX163" s="132"/>
      <c r="HY163" s="132"/>
      <c r="HZ163" s="132"/>
      <c r="IA163" s="132"/>
      <c r="IB163" s="132"/>
    </row>
    <row r="164" spans="1:236" s="307" customFormat="1" ht="57.75" customHeight="1" thickBot="1" x14ac:dyDescent="0.35">
      <c r="A164" s="555"/>
      <c r="B164" s="554"/>
      <c r="C164" s="355" t="s">
        <v>356</v>
      </c>
      <c r="D164" s="355" t="s">
        <v>208</v>
      </c>
      <c r="E164" s="355"/>
      <c r="F164" s="372" t="s">
        <v>214</v>
      </c>
      <c r="G164" s="361">
        <v>4</v>
      </c>
      <c r="H164" s="362">
        <v>1</v>
      </c>
      <c r="I164" s="362">
        <v>1</v>
      </c>
      <c r="J164" s="362">
        <v>1</v>
      </c>
      <c r="K164" s="369">
        <v>1</v>
      </c>
      <c r="L164" s="8">
        <v>1</v>
      </c>
      <c r="M164" s="8">
        <v>1</v>
      </c>
      <c r="N164" s="8"/>
      <c r="O164" s="8"/>
      <c r="P164" s="309">
        <f t="shared" si="15"/>
        <v>0.5</v>
      </c>
      <c r="Q164" s="310"/>
      <c r="R164" s="316"/>
      <c r="S164" s="314"/>
      <c r="T164" s="315">
        <f t="shared" si="16"/>
        <v>0</v>
      </c>
      <c r="U164" s="311"/>
      <c r="V164" s="312"/>
      <c r="W164" s="313"/>
      <c r="X164" s="303"/>
      <c r="Y164" s="304"/>
      <c r="Z164" s="308"/>
      <c r="AA164" s="305"/>
      <c r="AB164" s="300"/>
      <c r="AC164" s="306"/>
      <c r="AD164" s="306"/>
      <c r="AE164" s="306"/>
      <c r="AF164" s="306"/>
      <c r="AG164" s="306"/>
      <c r="AH164" s="306"/>
      <c r="AI164" s="306"/>
      <c r="AJ164" s="306"/>
      <c r="AK164" s="306"/>
      <c r="AL164" s="306"/>
      <c r="AM164" s="306"/>
      <c r="AN164" s="306"/>
      <c r="AO164" s="306"/>
      <c r="AP164" s="306"/>
      <c r="AQ164" s="306"/>
      <c r="AR164" s="306"/>
      <c r="AS164" s="306"/>
      <c r="AT164" s="306"/>
      <c r="AU164" s="306"/>
      <c r="AV164" s="306"/>
      <c r="AW164" s="306"/>
      <c r="AX164" s="306"/>
      <c r="AY164" s="306"/>
      <c r="AZ164" s="306"/>
      <c r="BA164" s="306"/>
      <c r="BB164" s="306"/>
      <c r="BC164" s="306"/>
      <c r="BD164" s="306"/>
      <c r="BE164" s="306"/>
      <c r="BF164" s="306"/>
      <c r="BG164" s="306"/>
      <c r="BH164" s="306"/>
      <c r="BI164" s="306"/>
      <c r="BJ164" s="306"/>
      <c r="BK164" s="306"/>
      <c r="BL164" s="306"/>
      <c r="BM164" s="306"/>
      <c r="BN164" s="306"/>
      <c r="BO164" s="306"/>
      <c r="BP164" s="306"/>
      <c r="BQ164" s="306"/>
      <c r="BR164" s="306"/>
      <c r="BS164" s="306"/>
      <c r="BT164" s="306"/>
      <c r="BU164" s="306"/>
      <c r="BV164" s="306"/>
      <c r="BW164" s="306"/>
      <c r="BX164" s="306"/>
      <c r="BY164" s="306"/>
      <c r="BZ164" s="306"/>
      <c r="CA164" s="306"/>
      <c r="CB164" s="306"/>
      <c r="CC164" s="306"/>
      <c r="CD164" s="306"/>
      <c r="CE164" s="306"/>
      <c r="CF164" s="306"/>
      <c r="CG164" s="306"/>
      <c r="CH164" s="306"/>
      <c r="CI164" s="306"/>
      <c r="CJ164" s="306"/>
      <c r="CK164" s="306"/>
      <c r="CL164" s="306"/>
      <c r="CM164" s="306"/>
      <c r="CN164" s="306"/>
      <c r="CO164" s="306"/>
      <c r="CP164" s="306"/>
      <c r="CQ164" s="306"/>
      <c r="CR164" s="306"/>
      <c r="CS164" s="306"/>
      <c r="CT164" s="306"/>
      <c r="CU164" s="306"/>
      <c r="CV164" s="306"/>
      <c r="CW164" s="306"/>
      <c r="CX164" s="306"/>
      <c r="CY164" s="306"/>
      <c r="CZ164" s="306"/>
      <c r="DA164" s="306"/>
      <c r="DB164" s="306"/>
      <c r="DC164" s="306"/>
      <c r="DD164" s="306"/>
      <c r="DE164" s="306"/>
      <c r="DF164" s="306"/>
      <c r="DG164" s="306"/>
      <c r="DH164" s="306"/>
      <c r="DI164" s="306"/>
      <c r="DJ164" s="306"/>
      <c r="DK164" s="306"/>
      <c r="DL164" s="306"/>
      <c r="DM164" s="306"/>
      <c r="DN164" s="306"/>
      <c r="DO164" s="306"/>
      <c r="DP164" s="306"/>
      <c r="DQ164" s="306"/>
      <c r="DR164" s="306"/>
      <c r="DS164" s="306"/>
      <c r="DT164" s="306"/>
      <c r="DU164" s="306"/>
      <c r="DV164" s="306"/>
      <c r="DW164" s="306"/>
      <c r="DX164" s="306"/>
      <c r="DY164" s="306"/>
      <c r="DZ164" s="306"/>
      <c r="EA164" s="306"/>
      <c r="EB164" s="306"/>
      <c r="EC164" s="306"/>
      <c r="ED164" s="306"/>
      <c r="EE164" s="306"/>
      <c r="EF164" s="306"/>
      <c r="EG164" s="306"/>
      <c r="EH164" s="306"/>
      <c r="EI164" s="306"/>
      <c r="EJ164" s="306"/>
      <c r="EK164" s="306"/>
      <c r="EL164" s="306"/>
      <c r="EM164" s="306"/>
      <c r="EN164" s="306"/>
      <c r="EO164" s="306"/>
      <c r="EP164" s="306"/>
      <c r="EQ164" s="306"/>
      <c r="ER164" s="306"/>
      <c r="ES164" s="306"/>
      <c r="ET164" s="306"/>
      <c r="EU164" s="306"/>
      <c r="EV164" s="306"/>
      <c r="EW164" s="306"/>
      <c r="EX164" s="306"/>
      <c r="EY164" s="306"/>
      <c r="EZ164" s="306"/>
      <c r="FA164" s="306"/>
      <c r="FB164" s="306"/>
      <c r="FC164" s="306"/>
      <c r="FD164" s="306"/>
      <c r="FE164" s="306"/>
      <c r="FF164" s="306"/>
      <c r="FG164" s="306"/>
      <c r="FH164" s="306"/>
      <c r="FI164" s="306"/>
      <c r="FJ164" s="306"/>
      <c r="FK164" s="306"/>
      <c r="FL164" s="306"/>
      <c r="FM164" s="306"/>
      <c r="FN164" s="306"/>
      <c r="FO164" s="306"/>
      <c r="FP164" s="306"/>
      <c r="FQ164" s="306"/>
      <c r="FR164" s="306"/>
      <c r="FS164" s="306"/>
      <c r="FT164" s="306"/>
      <c r="FU164" s="306"/>
      <c r="FV164" s="306"/>
      <c r="FW164" s="306"/>
      <c r="FX164" s="306"/>
      <c r="FY164" s="306"/>
      <c r="FZ164" s="306"/>
      <c r="GA164" s="306"/>
      <c r="GB164" s="306"/>
      <c r="GC164" s="306"/>
      <c r="GD164" s="306"/>
      <c r="GE164" s="306"/>
      <c r="GF164" s="306"/>
      <c r="GG164" s="306"/>
      <c r="GH164" s="306"/>
      <c r="GI164" s="306"/>
      <c r="GJ164" s="306"/>
      <c r="GK164" s="306"/>
      <c r="GL164" s="306"/>
      <c r="GM164" s="306"/>
      <c r="GN164" s="306"/>
      <c r="GO164" s="306"/>
      <c r="GP164" s="306"/>
      <c r="GQ164" s="306"/>
      <c r="GR164" s="306"/>
      <c r="GS164" s="306"/>
      <c r="GT164" s="306"/>
      <c r="GU164" s="306"/>
      <c r="GV164" s="306"/>
      <c r="GW164" s="306"/>
      <c r="GX164" s="306"/>
      <c r="GY164" s="306"/>
      <c r="GZ164" s="306"/>
      <c r="HA164" s="306"/>
      <c r="HB164" s="306"/>
      <c r="HC164" s="306"/>
      <c r="HD164" s="306"/>
      <c r="HE164" s="306"/>
      <c r="HF164" s="306"/>
      <c r="HG164" s="306"/>
      <c r="HH164" s="306"/>
      <c r="HI164" s="306"/>
      <c r="HJ164" s="306"/>
      <c r="HK164" s="306"/>
      <c r="HL164" s="306"/>
      <c r="HM164" s="306"/>
      <c r="HN164" s="306"/>
      <c r="HO164" s="306"/>
      <c r="HP164" s="306"/>
      <c r="HQ164" s="306"/>
      <c r="HR164" s="306"/>
      <c r="HS164" s="306"/>
      <c r="HT164" s="306"/>
      <c r="HU164" s="306"/>
      <c r="HV164" s="306"/>
      <c r="HW164" s="306"/>
      <c r="HX164" s="306"/>
      <c r="HY164" s="306"/>
      <c r="HZ164" s="306"/>
      <c r="IA164" s="306"/>
      <c r="IB164" s="306"/>
    </row>
    <row r="165" spans="1:236" s="77" customFormat="1" ht="12.75" customHeight="1" x14ac:dyDescent="0.3">
      <c r="A165" s="403"/>
      <c r="B165" s="288"/>
      <c r="C165" s="289"/>
      <c r="D165" s="290"/>
      <c r="E165" s="291"/>
      <c r="F165" s="292"/>
      <c r="G165" s="143"/>
      <c r="H165" s="234"/>
      <c r="I165" s="234"/>
      <c r="J165" s="234"/>
      <c r="K165" s="234"/>
      <c r="L165" s="235"/>
      <c r="M165" s="235"/>
      <c r="N165" s="235"/>
      <c r="O165" s="235"/>
      <c r="P165" s="293"/>
      <c r="R165" s="294"/>
      <c r="S165" s="294"/>
      <c r="T165" s="268"/>
      <c r="V165" s="534"/>
      <c r="W165" s="535"/>
      <c r="X165" s="79"/>
      <c r="Y165" s="80"/>
      <c r="AA165" s="84"/>
      <c r="AB165" s="80"/>
    </row>
    <row r="166" spans="1:236" s="85" customFormat="1" ht="27" customHeight="1" x14ac:dyDescent="0.3">
      <c r="A166" s="556" t="s">
        <v>99</v>
      </c>
      <c r="B166" s="557" t="s">
        <v>104</v>
      </c>
      <c r="C166" s="560" t="s">
        <v>220</v>
      </c>
      <c r="D166" s="561"/>
      <c r="E166" s="374"/>
      <c r="F166" s="384" t="s">
        <v>177</v>
      </c>
      <c r="G166" s="259"/>
      <c r="H166" s="9"/>
      <c r="I166" s="9"/>
      <c r="J166" s="9"/>
      <c r="K166" s="9"/>
      <c r="L166" s="8"/>
      <c r="M166" s="8"/>
      <c r="N166" s="8"/>
      <c r="O166" s="8"/>
      <c r="P166" s="206"/>
      <c r="Q166" s="21"/>
      <c r="R166" s="192">
        <v>30000</v>
      </c>
      <c r="S166" s="237"/>
      <c r="T166" s="315">
        <f t="shared" si="16"/>
        <v>30000</v>
      </c>
      <c r="U166" s="21"/>
      <c r="V166" s="91"/>
      <c r="W166" s="86"/>
      <c r="X166" s="86"/>
      <c r="Y166" s="87"/>
      <c r="AA166" s="91"/>
      <c r="AB166" s="87"/>
    </row>
    <row r="167" spans="1:236" s="85" customFormat="1" ht="27" customHeight="1" x14ac:dyDescent="0.3">
      <c r="A167" s="556"/>
      <c r="B167" s="558"/>
      <c r="C167" s="560"/>
      <c r="D167" s="562"/>
      <c r="E167" s="375"/>
      <c r="F167" s="384" t="s">
        <v>178</v>
      </c>
      <c r="G167" s="259"/>
      <c r="H167" s="9"/>
      <c r="I167" s="9"/>
      <c r="J167" s="9"/>
      <c r="K167" s="9"/>
      <c r="L167" s="8"/>
      <c r="M167" s="8"/>
      <c r="N167" s="8"/>
      <c r="O167" s="8"/>
      <c r="P167" s="206"/>
      <c r="Q167" s="21"/>
      <c r="R167" s="192">
        <v>50000</v>
      </c>
      <c r="S167" s="237"/>
      <c r="T167" s="315">
        <f t="shared" si="16"/>
        <v>50000</v>
      </c>
      <c r="U167" s="21"/>
      <c r="V167" s="91"/>
      <c r="W167" s="86"/>
      <c r="X167" s="86"/>
      <c r="Y167" s="87"/>
      <c r="AA167" s="91"/>
      <c r="AB167" s="87"/>
    </row>
    <row r="168" spans="1:236" s="85" customFormat="1" ht="27" customHeight="1" x14ac:dyDescent="0.3">
      <c r="A168" s="556"/>
      <c r="B168" s="558"/>
      <c r="C168" s="560"/>
      <c r="D168" s="562"/>
      <c r="E168" s="375"/>
      <c r="F168" s="384" t="s">
        <v>179</v>
      </c>
      <c r="G168" s="259"/>
      <c r="H168" s="9"/>
      <c r="I168" s="9"/>
      <c r="J168" s="9"/>
      <c r="K168" s="9"/>
      <c r="L168" s="8"/>
      <c r="M168" s="8"/>
      <c r="N168" s="8"/>
      <c r="O168" s="8"/>
      <c r="P168" s="206"/>
      <c r="Q168" s="21"/>
      <c r="R168" s="192">
        <v>80000</v>
      </c>
      <c r="S168" s="237"/>
      <c r="T168" s="315">
        <f t="shared" si="16"/>
        <v>80000</v>
      </c>
      <c r="U168" s="21"/>
      <c r="V168" s="91"/>
      <c r="W168" s="86"/>
      <c r="X168" s="86"/>
      <c r="Y168" s="87"/>
      <c r="AA168" s="91"/>
      <c r="AB168" s="87"/>
    </row>
    <row r="169" spans="1:236" s="85" customFormat="1" ht="27" customHeight="1" x14ac:dyDescent="0.3">
      <c r="A169" s="556"/>
      <c r="B169" s="558"/>
      <c r="C169" s="560"/>
      <c r="D169" s="562"/>
      <c r="E169" s="375"/>
      <c r="F169" s="388" t="s">
        <v>180</v>
      </c>
      <c r="G169" s="259"/>
      <c r="H169" s="9"/>
      <c r="I169" s="9"/>
      <c r="J169" s="9"/>
      <c r="K169" s="9"/>
      <c r="L169" s="8"/>
      <c r="M169" s="8"/>
      <c r="N169" s="8"/>
      <c r="O169" s="8"/>
      <c r="P169" s="206"/>
      <c r="Q169" s="21"/>
      <c r="R169" s="192">
        <v>80000</v>
      </c>
      <c r="S169" s="237"/>
      <c r="T169" s="315">
        <f t="shared" si="16"/>
        <v>80000</v>
      </c>
      <c r="U169" s="21"/>
      <c r="V169" s="91"/>
      <c r="W169" s="86"/>
      <c r="X169" s="86"/>
      <c r="Y169" s="87"/>
      <c r="AA169" s="91"/>
      <c r="AB169" s="87"/>
    </row>
    <row r="170" spans="1:236" s="85" customFormat="1" ht="45" customHeight="1" x14ac:dyDescent="0.3">
      <c r="A170" s="556"/>
      <c r="B170" s="558"/>
      <c r="C170" s="560"/>
      <c r="D170" s="562"/>
      <c r="E170" s="375"/>
      <c r="F170" s="388" t="s">
        <v>181</v>
      </c>
      <c r="G170" s="259"/>
      <c r="H170" s="9"/>
      <c r="I170" s="9"/>
      <c r="J170" s="9"/>
      <c r="K170" s="9"/>
      <c r="L170" s="8"/>
      <c r="M170" s="8"/>
      <c r="N170" s="8"/>
      <c r="O170" s="8"/>
      <c r="P170" s="206"/>
      <c r="Q170" s="21"/>
      <c r="R170" s="192">
        <v>104000</v>
      </c>
      <c r="S170" s="237"/>
      <c r="T170" s="315">
        <f t="shared" si="16"/>
        <v>104000</v>
      </c>
      <c r="U170" s="21"/>
      <c r="V170" s="91"/>
      <c r="W170" s="86"/>
      <c r="X170" s="86"/>
      <c r="Y170" s="87"/>
      <c r="AA170" s="91"/>
      <c r="AB170" s="87"/>
    </row>
    <row r="171" spans="1:236" s="85" customFormat="1" ht="45" customHeight="1" x14ac:dyDescent="0.3">
      <c r="A171" s="556"/>
      <c r="B171" s="558"/>
      <c r="C171" s="560"/>
      <c r="D171" s="562"/>
      <c r="E171" s="375"/>
      <c r="F171" s="388" t="s">
        <v>182</v>
      </c>
      <c r="G171" s="259"/>
      <c r="H171" s="9"/>
      <c r="I171" s="9"/>
      <c r="J171" s="9"/>
      <c r="K171" s="9"/>
      <c r="L171" s="8"/>
      <c r="M171" s="8"/>
      <c r="N171" s="8"/>
      <c r="O171" s="8"/>
      <c r="P171" s="206"/>
      <c r="Q171" s="21"/>
      <c r="R171" s="192">
        <v>114400</v>
      </c>
      <c r="S171" s="237"/>
      <c r="T171" s="315">
        <f t="shared" si="16"/>
        <v>114400</v>
      </c>
      <c r="U171" s="21"/>
      <c r="V171" s="91"/>
      <c r="W171" s="86"/>
      <c r="X171" s="86"/>
      <c r="Y171" s="87"/>
      <c r="AA171" s="91"/>
      <c r="AB171" s="87"/>
    </row>
    <row r="172" spans="1:236" s="85" customFormat="1" ht="36" customHeight="1" x14ac:dyDescent="0.3">
      <c r="A172" s="556"/>
      <c r="B172" s="558"/>
      <c r="C172" s="560"/>
      <c r="D172" s="562"/>
      <c r="E172" s="375"/>
      <c r="F172" s="388" t="s">
        <v>183</v>
      </c>
      <c r="G172" s="259"/>
      <c r="H172" s="9"/>
      <c r="I172" s="9"/>
      <c r="J172" s="9"/>
      <c r="K172" s="9"/>
      <c r="L172" s="8"/>
      <c r="M172" s="8"/>
      <c r="N172" s="8"/>
      <c r="O172" s="8"/>
      <c r="P172" s="206"/>
      <c r="Q172" s="21"/>
      <c r="R172" s="192">
        <v>300000</v>
      </c>
      <c r="S172" s="237"/>
      <c r="T172" s="315">
        <f t="shared" si="16"/>
        <v>300000</v>
      </c>
      <c r="U172" s="21"/>
      <c r="V172" s="91"/>
      <c r="W172" s="86"/>
      <c r="X172" s="86"/>
      <c r="Y172" s="87"/>
      <c r="AA172" s="91"/>
      <c r="AB172" s="87"/>
    </row>
    <row r="173" spans="1:236" s="85" customFormat="1" ht="31.5" customHeight="1" x14ac:dyDescent="0.3">
      <c r="A173" s="556"/>
      <c r="B173" s="558"/>
      <c r="C173" s="560"/>
      <c r="D173" s="562"/>
      <c r="E173" s="375"/>
      <c r="F173" s="388" t="s">
        <v>184</v>
      </c>
      <c r="G173" s="259"/>
      <c r="H173" s="9"/>
      <c r="I173" s="9"/>
      <c r="J173" s="9"/>
      <c r="K173" s="9"/>
      <c r="L173" s="8"/>
      <c r="M173" s="8"/>
      <c r="N173" s="8"/>
      <c r="O173" s="8"/>
      <c r="P173" s="206"/>
      <c r="Q173" s="21"/>
      <c r="R173" s="192">
        <v>80000</v>
      </c>
      <c r="S173" s="237"/>
      <c r="T173" s="315">
        <f t="shared" si="16"/>
        <v>80000</v>
      </c>
      <c r="U173" s="21"/>
      <c r="V173" s="91"/>
      <c r="W173" s="86"/>
      <c r="X173" s="86"/>
      <c r="Y173" s="87"/>
      <c r="AA173" s="91"/>
      <c r="AB173" s="87"/>
    </row>
    <row r="174" spans="1:236" s="85" customFormat="1" ht="38.25" customHeight="1" x14ac:dyDescent="0.3">
      <c r="A174" s="556"/>
      <c r="B174" s="558"/>
      <c r="C174" s="560"/>
      <c r="D174" s="562"/>
      <c r="E174" s="375"/>
      <c r="F174" s="388" t="s">
        <v>185</v>
      </c>
      <c r="G174" s="259"/>
      <c r="H174" s="9"/>
      <c r="I174" s="9"/>
      <c r="J174" s="9"/>
      <c r="K174" s="9"/>
      <c r="L174" s="8"/>
      <c r="M174" s="8"/>
      <c r="N174" s="8"/>
      <c r="O174" s="8"/>
      <c r="P174" s="206"/>
      <c r="Q174" s="21"/>
      <c r="R174" s="192">
        <v>96000</v>
      </c>
      <c r="S174" s="237"/>
      <c r="T174" s="315">
        <f t="shared" si="16"/>
        <v>96000</v>
      </c>
      <c r="U174" s="21"/>
      <c r="V174" s="91"/>
      <c r="W174" s="86"/>
      <c r="X174" s="86"/>
      <c r="Y174" s="87"/>
      <c r="AA174" s="91"/>
      <c r="AB174" s="87"/>
    </row>
    <row r="175" spans="1:236" s="85" customFormat="1" ht="45" customHeight="1" x14ac:dyDescent="0.3">
      <c r="A175" s="556"/>
      <c r="B175" s="558"/>
      <c r="C175" s="560"/>
      <c r="D175" s="562"/>
      <c r="E175" s="375"/>
      <c r="F175" s="388" t="s">
        <v>186</v>
      </c>
      <c r="G175" s="259"/>
      <c r="H175" s="9"/>
      <c r="I175" s="9"/>
      <c r="J175" s="9"/>
      <c r="K175" s="9"/>
      <c r="L175" s="8"/>
      <c r="M175" s="8"/>
      <c r="N175" s="8"/>
      <c r="O175" s="8"/>
      <c r="P175" s="206"/>
      <c r="Q175" s="21"/>
      <c r="R175" s="192">
        <v>250000</v>
      </c>
      <c r="S175" s="237"/>
      <c r="T175" s="315">
        <f t="shared" si="16"/>
        <v>250000</v>
      </c>
      <c r="U175" s="21"/>
      <c r="V175" s="91"/>
      <c r="W175" s="86"/>
      <c r="X175" s="86"/>
      <c r="Y175" s="87"/>
      <c r="AA175" s="91"/>
      <c r="AB175" s="87"/>
    </row>
    <row r="176" spans="1:236" s="85" customFormat="1" ht="27.75" customHeight="1" x14ac:dyDescent="0.3">
      <c r="A176" s="556"/>
      <c r="B176" s="558"/>
      <c r="C176" s="560"/>
      <c r="D176" s="562"/>
      <c r="E176" s="375"/>
      <c r="F176" s="388" t="s">
        <v>187</v>
      </c>
      <c r="G176" s="259"/>
      <c r="H176" s="9"/>
      <c r="I176" s="9"/>
      <c r="J176" s="9"/>
      <c r="K176" s="9"/>
      <c r="L176" s="8"/>
      <c r="M176" s="8"/>
      <c r="N176" s="8"/>
      <c r="O176" s="8"/>
      <c r="P176" s="206"/>
      <c r="Q176" s="21"/>
      <c r="R176" s="192">
        <v>40000</v>
      </c>
      <c r="S176" s="237"/>
      <c r="T176" s="315">
        <f t="shared" si="16"/>
        <v>40000</v>
      </c>
      <c r="U176" s="21"/>
      <c r="V176" s="91"/>
      <c r="W176" s="86"/>
      <c r="X176" s="86"/>
      <c r="Y176" s="87"/>
      <c r="AA176" s="91"/>
      <c r="AB176" s="87"/>
    </row>
    <row r="177" spans="1:28" s="85" customFormat="1" ht="27.75" customHeight="1" x14ac:dyDescent="0.3">
      <c r="A177" s="556"/>
      <c r="B177" s="558"/>
      <c r="C177" s="560"/>
      <c r="D177" s="562"/>
      <c r="E177" s="375"/>
      <c r="F177" s="388" t="s">
        <v>188</v>
      </c>
      <c r="G177" s="259"/>
      <c r="H177" s="9"/>
      <c r="I177" s="9"/>
      <c r="J177" s="9"/>
      <c r="K177" s="9"/>
      <c r="L177" s="8"/>
      <c r="M177" s="8"/>
      <c r="N177" s="8"/>
      <c r="O177" s="8"/>
      <c r="P177" s="206"/>
      <c r="Q177" s="21"/>
      <c r="R177" s="192">
        <v>16000</v>
      </c>
      <c r="S177" s="237"/>
      <c r="T177" s="315">
        <f t="shared" si="16"/>
        <v>16000</v>
      </c>
      <c r="U177" s="21"/>
      <c r="V177" s="91"/>
      <c r="W177" s="86"/>
      <c r="X177" s="86"/>
      <c r="Y177" s="87"/>
      <c r="AA177" s="91"/>
      <c r="AB177" s="87"/>
    </row>
    <row r="178" spans="1:28" s="85" customFormat="1" ht="31.5" customHeight="1" x14ac:dyDescent="0.3">
      <c r="A178" s="556"/>
      <c r="B178" s="558"/>
      <c r="C178" s="560"/>
      <c r="D178" s="562"/>
      <c r="E178" s="375"/>
      <c r="F178" s="388" t="s">
        <v>189</v>
      </c>
      <c r="G178" s="259"/>
      <c r="H178" s="9"/>
      <c r="I178" s="9"/>
      <c r="J178" s="9"/>
      <c r="K178" s="9"/>
      <c r="L178" s="8"/>
      <c r="M178" s="8"/>
      <c r="N178" s="8"/>
      <c r="O178" s="8"/>
      <c r="P178" s="206"/>
      <c r="Q178" s="21"/>
      <c r="R178" s="192">
        <v>40000</v>
      </c>
      <c r="S178" s="237"/>
      <c r="T178" s="315">
        <f t="shared" si="16"/>
        <v>40000</v>
      </c>
      <c r="U178" s="21"/>
      <c r="V178" s="91"/>
      <c r="W178" s="86"/>
      <c r="X178" s="86"/>
      <c r="Y178" s="87"/>
      <c r="AA178" s="91"/>
      <c r="AB178" s="87"/>
    </row>
    <row r="179" spans="1:28" s="85" customFormat="1" ht="38.25" customHeight="1" x14ac:dyDescent="0.25">
      <c r="A179" s="556"/>
      <c r="B179" s="558"/>
      <c r="C179" s="560"/>
      <c r="D179" s="562"/>
      <c r="E179" s="375"/>
      <c r="F179" s="388" t="s">
        <v>190</v>
      </c>
      <c r="G179" s="259"/>
      <c r="H179" s="9"/>
      <c r="I179" s="9"/>
      <c r="J179" s="9"/>
      <c r="K179" s="9"/>
      <c r="L179" s="8"/>
      <c r="M179" s="8"/>
      <c r="N179" s="8"/>
      <c r="O179" s="8"/>
      <c r="P179" s="206"/>
      <c r="Q179" s="21"/>
      <c r="R179" s="236"/>
      <c r="S179" s="237"/>
      <c r="T179" s="315">
        <f t="shared" si="16"/>
        <v>0</v>
      </c>
      <c r="U179" s="21"/>
      <c r="V179" s="91"/>
      <c r="W179" s="86"/>
      <c r="X179" s="86"/>
      <c r="Y179" s="87"/>
      <c r="AA179" s="91"/>
      <c r="AB179" s="87"/>
    </row>
    <row r="180" spans="1:28" s="85" customFormat="1" ht="45" customHeight="1" x14ac:dyDescent="0.3">
      <c r="A180" s="556"/>
      <c r="B180" s="558"/>
      <c r="C180" s="560"/>
      <c r="D180" s="562"/>
      <c r="E180" s="375"/>
      <c r="F180" s="384" t="s">
        <v>35</v>
      </c>
      <c r="G180" s="259"/>
      <c r="H180" s="9"/>
      <c r="I180" s="9"/>
      <c r="J180" s="9"/>
      <c r="K180" s="9"/>
      <c r="L180" s="8"/>
      <c r="M180" s="8"/>
      <c r="N180" s="8"/>
      <c r="O180" s="8"/>
      <c r="P180" s="206"/>
      <c r="Q180" s="21"/>
      <c r="R180" s="192">
        <v>10000</v>
      </c>
      <c r="S180" s="237"/>
      <c r="T180" s="315">
        <f t="shared" si="16"/>
        <v>10000</v>
      </c>
      <c r="U180" s="21"/>
      <c r="V180" s="91"/>
      <c r="W180" s="86"/>
      <c r="X180" s="86"/>
      <c r="Y180" s="87"/>
      <c r="AA180" s="91"/>
      <c r="AB180" s="87"/>
    </row>
    <row r="181" spans="1:28" s="85" customFormat="1" ht="27.75" customHeight="1" x14ac:dyDescent="0.25">
      <c r="A181" s="556"/>
      <c r="B181" s="558"/>
      <c r="C181" s="558" t="s">
        <v>217</v>
      </c>
      <c r="D181" s="562"/>
      <c r="E181" s="375"/>
      <c r="F181" s="388" t="s">
        <v>191</v>
      </c>
      <c r="G181" s="259"/>
      <c r="H181" s="9"/>
      <c r="I181" s="9"/>
      <c r="J181" s="9"/>
      <c r="K181" s="9"/>
      <c r="L181" s="8"/>
      <c r="M181" s="8"/>
      <c r="N181" s="8"/>
      <c r="O181" s="8"/>
      <c r="P181" s="206"/>
      <c r="Q181" s="21"/>
      <c r="R181" s="236">
        <v>50000</v>
      </c>
      <c r="S181" s="237"/>
      <c r="T181" s="315">
        <f t="shared" si="16"/>
        <v>50000</v>
      </c>
      <c r="U181" s="21"/>
      <c r="V181" s="91"/>
      <c r="W181" s="86"/>
      <c r="X181" s="86"/>
      <c r="Y181" s="87"/>
      <c r="AA181" s="91"/>
      <c r="AB181" s="87"/>
    </row>
    <row r="182" spans="1:28" s="85" customFormat="1" ht="27.75" customHeight="1" x14ac:dyDescent="0.25">
      <c r="A182" s="556"/>
      <c r="B182" s="558"/>
      <c r="C182" s="558"/>
      <c r="D182" s="562"/>
      <c r="E182" s="375"/>
      <c r="F182" s="388" t="s">
        <v>192</v>
      </c>
      <c r="G182" s="259"/>
      <c r="H182" s="9"/>
      <c r="I182" s="9"/>
      <c r="J182" s="9"/>
      <c r="K182" s="9"/>
      <c r="L182" s="8"/>
      <c r="M182" s="8"/>
      <c r="N182" s="8"/>
      <c r="O182" s="8"/>
      <c r="P182" s="206"/>
      <c r="Q182" s="21"/>
      <c r="R182" s="236">
        <v>200000</v>
      </c>
      <c r="S182" s="237"/>
      <c r="T182" s="315">
        <f t="shared" si="16"/>
        <v>200000</v>
      </c>
      <c r="U182" s="21"/>
      <c r="V182" s="91"/>
      <c r="W182" s="86"/>
      <c r="X182" s="86"/>
      <c r="Y182" s="87"/>
      <c r="AA182" s="91"/>
      <c r="AB182" s="87"/>
    </row>
    <row r="183" spans="1:28" s="383" customFormat="1" ht="27.75" customHeight="1" x14ac:dyDescent="0.3">
      <c r="A183" s="556"/>
      <c r="B183" s="558"/>
      <c r="C183" s="564" t="s">
        <v>105</v>
      </c>
      <c r="D183" s="562"/>
      <c r="E183" s="565"/>
      <c r="F183" s="378" t="s">
        <v>28</v>
      </c>
      <c r="G183" s="385"/>
      <c r="H183" s="342"/>
      <c r="I183" s="342"/>
      <c r="J183" s="342"/>
      <c r="K183" s="342"/>
      <c r="L183" s="358"/>
      <c r="M183" s="358"/>
      <c r="N183" s="358"/>
      <c r="O183" s="358"/>
      <c r="P183" s="379"/>
      <c r="Q183" s="380"/>
      <c r="R183" s="381">
        <v>96000</v>
      </c>
      <c r="S183" s="382"/>
      <c r="T183" s="315">
        <f t="shared" si="16"/>
        <v>96000</v>
      </c>
      <c r="U183" s="380"/>
      <c r="V183" s="353"/>
      <c r="W183" s="339"/>
      <c r="X183" s="339"/>
      <c r="Y183" s="354"/>
      <c r="AA183" s="353"/>
      <c r="AB183" s="354"/>
    </row>
    <row r="184" spans="1:28" s="383" customFormat="1" ht="31.5" customHeight="1" x14ac:dyDescent="0.3">
      <c r="A184" s="556"/>
      <c r="B184" s="558"/>
      <c r="C184" s="564"/>
      <c r="D184" s="562"/>
      <c r="E184" s="565"/>
      <c r="F184" s="378" t="s">
        <v>29</v>
      </c>
      <c r="G184" s="385"/>
      <c r="H184" s="342"/>
      <c r="I184" s="342"/>
      <c r="J184" s="342"/>
      <c r="K184" s="342"/>
      <c r="L184" s="358"/>
      <c r="M184" s="358"/>
      <c r="N184" s="358"/>
      <c r="O184" s="358"/>
      <c r="P184" s="379"/>
      <c r="Q184" s="380"/>
      <c r="R184" s="381">
        <v>96000</v>
      </c>
      <c r="S184" s="382"/>
      <c r="T184" s="315">
        <f t="shared" si="16"/>
        <v>96000</v>
      </c>
      <c r="U184" s="380"/>
      <c r="V184" s="353"/>
      <c r="W184" s="339"/>
      <c r="X184" s="339"/>
      <c r="Y184" s="354"/>
      <c r="AA184" s="353"/>
      <c r="AB184" s="354"/>
    </row>
    <row r="185" spans="1:28" s="383" customFormat="1" ht="27.75" customHeight="1" x14ac:dyDescent="0.3">
      <c r="A185" s="556"/>
      <c r="B185" s="558"/>
      <c r="C185" s="564"/>
      <c r="D185" s="562"/>
      <c r="E185" s="565"/>
      <c r="F185" s="378" t="s">
        <v>30</v>
      </c>
      <c r="G185" s="385"/>
      <c r="H185" s="342"/>
      <c r="I185" s="342"/>
      <c r="J185" s="342"/>
      <c r="K185" s="342"/>
      <c r="L185" s="358"/>
      <c r="M185" s="358"/>
      <c r="N185" s="358"/>
      <c r="O185" s="358"/>
      <c r="P185" s="379"/>
      <c r="Q185" s="380"/>
      <c r="R185" s="381">
        <v>72000</v>
      </c>
      <c r="S185" s="382"/>
      <c r="T185" s="315">
        <f t="shared" si="16"/>
        <v>72000</v>
      </c>
      <c r="U185" s="380"/>
      <c r="V185" s="353"/>
      <c r="W185" s="339"/>
      <c r="X185" s="339"/>
      <c r="Y185" s="354"/>
      <c r="AA185" s="353"/>
      <c r="AB185" s="354"/>
    </row>
    <row r="186" spans="1:28" s="383" customFormat="1" ht="24" customHeight="1" x14ac:dyDescent="0.3">
      <c r="A186" s="556"/>
      <c r="B186" s="558"/>
      <c r="C186" s="564"/>
      <c r="D186" s="562"/>
      <c r="E186" s="565"/>
      <c r="F186" s="378" t="s">
        <v>31</v>
      </c>
      <c r="G186" s="386"/>
      <c r="H186" s="342"/>
      <c r="I186" s="342"/>
      <c r="J186" s="342"/>
      <c r="K186" s="342"/>
      <c r="L186" s="358"/>
      <c r="M186" s="358"/>
      <c r="N186" s="358"/>
      <c r="O186" s="358"/>
      <c r="P186" s="354"/>
      <c r="R186" s="381">
        <v>66000</v>
      </c>
      <c r="S186" s="377"/>
      <c r="T186" s="315">
        <f t="shared" si="16"/>
        <v>66000</v>
      </c>
      <c r="V186" s="353"/>
      <c r="W186" s="339"/>
      <c r="X186" s="339"/>
      <c r="Y186" s="354"/>
      <c r="AA186" s="353"/>
      <c r="AB186" s="354"/>
    </row>
    <row r="187" spans="1:28" s="383" customFormat="1" ht="24" customHeight="1" x14ac:dyDescent="0.3">
      <c r="A187" s="556"/>
      <c r="B187" s="558"/>
      <c r="C187" s="566" t="s">
        <v>215</v>
      </c>
      <c r="D187" s="562"/>
      <c r="E187" s="515"/>
      <c r="F187" s="378" t="s">
        <v>5</v>
      </c>
      <c r="G187" s="386"/>
      <c r="H187" s="342"/>
      <c r="I187" s="342"/>
      <c r="J187" s="342"/>
      <c r="K187" s="342"/>
      <c r="L187" s="358"/>
      <c r="M187" s="358"/>
      <c r="N187" s="358"/>
      <c r="O187" s="358"/>
      <c r="P187" s="354"/>
      <c r="R187" s="381">
        <v>50000</v>
      </c>
      <c r="S187" s="377"/>
      <c r="T187" s="315">
        <f t="shared" si="16"/>
        <v>50000</v>
      </c>
      <c r="V187" s="353"/>
      <c r="W187" s="339"/>
      <c r="X187" s="339"/>
      <c r="Y187" s="354"/>
      <c r="AA187" s="353"/>
      <c r="AB187" s="354"/>
    </row>
    <row r="188" spans="1:28" s="383" customFormat="1" ht="17.25" customHeight="1" x14ac:dyDescent="0.3">
      <c r="A188" s="556"/>
      <c r="B188" s="558"/>
      <c r="C188" s="566"/>
      <c r="D188" s="562"/>
      <c r="E188" s="515"/>
      <c r="F188" s="384" t="s">
        <v>15</v>
      </c>
      <c r="G188" s="386"/>
      <c r="H188" s="342"/>
      <c r="I188" s="342"/>
      <c r="J188" s="342"/>
      <c r="K188" s="342"/>
      <c r="L188" s="358"/>
      <c r="M188" s="358"/>
      <c r="N188" s="358"/>
      <c r="O188" s="358"/>
      <c r="P188" s="354"/>
      <c r="R188" s="381">
        <v>240000</v>
      </c>
      <c r="S188" s="377"/>
      <c r="T188" s="315">
        <f t="shared" si="16"/>
        <v>240000</v>
      </c>
      <c r="V188" s="353"/>
      <c r="W188" s="339"/>
      <c r="X188" s="339"/>
      <c r="Y188" s="354"/>
      <c r="AA188" s="353"/>
      <c r="AB188" s="354"/>
    </row>
    <row r="189" spans="1:28" s="383" customFormat="1" ht="17.25" customHeight="1" x14ac:dyDescent="0.3">
      <c r="A189" s="556"/>
      <c r="B189" s="558"/>
      <c r="C189" s="566"/>
      <c r="D189" s="562"/>
      <c r="E189" s="515"/>
      <c r="F189" s="378" t="s">
        <v>32</v>
      </c>
      <c r="G189" s="386"/>
      <c r="H189" s="342"/>
      <c r="I189" s="342"/>
      <c r="J189" s="342"/>
      <c r="K189" s="342"/>
      <c r="L189" s="358"/>
      <c r="M189" s="358"/>
      <c r="N189" s="358"/>
      <c r="O189" s="358"/>
      <c r="P189" s="354"/>
      <c r="R189" s="381">
        <v>885000</v>
      </c>
      <c r="S189" s="377"/>
      <c r="T189" s="315">
        <f t="shared" si="16"/>
        <v>885000</v>
      </c>
      <c r="V189" s="353"/>
      <c r="W189" s="339"/>
      <c r="X189" s="339"/>
      <c r="Y189" s="354"/>
      <c r="AA189" s="353"/>
      <c r="AB189" s="354"/>
    </row>
    <row r="190" spans="1:28" s="383" customFormat="1" ht="17.25" customHeight="1" x14ac:dyDescent="0.3">
      <c r="A190" s="556"/>
      <c r="B190" s="558"/>
      <c r="C190" s="566"/>
      <c r="D190" s="562"/>
      <c r="E190" s="515"/>
      <c r="F190" s="378" t="s">
        <v>16</v>
      </c>
      <c r="G190" s="386"/>
      <c r="H190" s="342"/>
      <c r="I190" s="342"/>
      <c r="J190" s="342"/>
      <c r="K190" s="342"/>
      <c r="L190" s="358"/>
      <c r="M190" s="358"/>
      <c r="N190" s="358"/>
      <c r="O190" s="358"/>
      <c r="P190" s="354"/>
      <c r="R190" s="381">
        <v>60000</v>
      </c>
      <c r="S190" s="377"/>
      <c r="T190" s="315">
        <f t="shared" si="16"/>
        <v>60000</v>
      </c>
      <c r="V190" s="353"/>
      <c r="W190" s="339"/>
      <c r="X190" s="339"/>
      <c r="Y190" s="354"/>
      <c r="AA190" s="353"/>
      <c r="AB190" s="354"/>
    </row>
    <row r="191" spans="1:28" s="383" customFormat="1" ht="17.25" customHeight="1" x14ac:dyDescent="0.3">
      <c r="A191" s="556"/>
      <c r="B191" s="558"/>
      <c r="C191" s="566"/>
      <c r="D191" s="562"/>
      <c r="E191" s="515"/>
      <c r="F191" s="378" t="s">
        <v>14</v>
      </c>
      <c r="G191" s="386"/>
      <c r="H191" s="342"/>
      <c r="I191" s="342"/>
      <c r="J191" s="342"/>
      <c r="K191" s="342"/>
      <c r="L191" s="358"/>
      <c r="M191" s="358"/>
      <c r="N191" s="358"/>
      <c r="O191" s="358"/>
      <c r="P191" s="354"/>
      <c r="R191" s="381">
        <v>30000</v>
      </c>
      <c r="S191" s="377"/>
      <c r="T191" s="315">
        <f t="shared" si="16"/>
        <v>30000</v>
      </c>
      <c r="V191" s="353"/>
      <c r="W191" s="339"/>
      <c r="X191" s="339"/>
      <c r="Y191" s="354"/>
      <c r="AA191" s="353"/>
      <c r="AB191" s="354"/>
    </row>
    <row r="192" spans="1:28" s="383" customFormat="1" ht="21" customHeight="1" x14ac:dyDescent="0.3">
      <c r="A192" s="556"/>
      <c r="B192" s="558"/>
      <c r="C192" s="566"/>
      <c r="D192" s="562"/>
      <c r="E192" s="515"/>
      <c r="F192" s="384" t="s">
        <v>174</v>
      </c>
      <c r="G192" s="386"/>
      <c r="H192" s="342"/>
      <c r="I192" s="342"/>
      <c r="J192" s="342"/>
      <c r="K192" s="342"/>
      <c r="L192" s="358"/>
      <c r="M192" s="358"/>
      <c r="N192" s="358"/>
      <c r="O192" s="358"/>
      <c r="P192" s="354"/>
      <c r="R192" s="192">
        <v>30000</v>
      </c>
      <c r="S192" s="377"/>
      <c r="T192" s="315">
        <f t="shared" si="16"/>
        <v>30000</v>
      </c>
      <c r="V192" s="353"/>
      <c r="W192" s="339"/>
      <c r="X192" s="339"/>
      <c r="Y192" s="354"/>
      <c r="AA192" s="353"/>
      <c r="AB192" s="354"/>
    </row>
    <row r="193" spans="1:28" s="383" customFormat="1" ht="21" customHeight="1" x14ac:dyDescent="0.3">
      <c r="A193" s="556"/>
      <c r="B193" s="558"/>
      <c r="C193" s="566"/>
      <c r="D193" s="562"/>
      <c r="E193" s="515"/>
      <c r="F193" s="384" t="s">
        <v>197</v>
      </c>
      <c r="G193" s="386"/>
      <c r="H193" s="342"/>
      <c r="I193" s="342"/>
      <c r="J193" s="342"/>
      <c r="K193" s="342"/>
      <c r="L193" s="358"/>
      <c r="M193" s="358"/>
      <c r="N193" s="358"/>
      <c r="O193" s="358"/>
      <c r="P193" s="354"/>
      <c r="R193" s="192">
        <v>30000</v>
      </c>
      <c r="S193" s="377"/>
      <c r="T193" s="315">
        <f t="shared" si="16"/>
        <v>30000</v>
      </c>
      <c r="V193" s="353"/>
      <c r="W193" s="339"/>
      <c r="X193" s="339"/>
      <c r="Y193" s="354"/>
      <c r="AA193" s="353"/>
      <c r="AB193" s="354"/>
    </row>
    <row r="194" spans="1:28" s="383" customFormat="1" ht="21" customHeight="1" x14ac:dyDescent="0.3">
      <c r="A194" s="556"/>
      <c r="B194" s="558"/>
      <c r="C194" s="566"/>
      <c r="D194" s="562"/>
      <c r="E194" s="515"/>
      <c r="F194" s="384" t="s">
        <v>33</v>
      </c>
      <c r="G194" s="386"/>
      <c r="H194" s="342"/>
      <c r="I194" s="342"/>
      <c r="J194" s="342"/>
      <c r="K194" s="342"/>
      <c r="L194" s="358"/>
      <c r="M194" s="358"/>
      <c r="N194" s="358"/>
      <c r="O194" s="358"/>
      <c r="P194" s="354"/>
      <c r="R194" s="192">
        <v>780000</v>
      </c>
      <c r="S194" s="377"/>
      <c r="T194" s="315">
        <f t="shared" si="16"/>
        <v>780000</v>
      </c>
      <c r="V194" s="353"/>
      <c r="W194" s="339"/>
      <c r="X194" s="339"/>
      <c r="Y194" s="354"/>
      <c r="AA194" s="353"/>
      <c r="AB194" s="354"/>
    </row>
    <row r="195" spans="1:28" s="383" customFormat="1" ht="21" customHeight="1" x14ac:dyDescent="0.3">
      <c r="A195" s="556"/>
      <c r="B195" s="558"/>
      <c r="C195" s="566"/>
      <c r="D195" s="562"/>
      <c r="E195" s="515"/>
      <c r="F195" s="384" t="s">
        <v>175</v>
      </c>
      <c r="G195" s="386"/>
      <c r="H195" s="342"/>
      <c r="I195" s="342"/>
      <c r="J195" s="342"/>
      <c r="K195" s="342"/>
      <c r="L195" s="358"/>
      <c r="M195" s="358"/>
      <c r="N195" s="358"/>
      <c r="O195" s="358"/>
      <c r="P195" s="354"/>
      <c r="R195" s="192">
        <v>120000</v>
      </c>
      <c r="S195" s="377"/>
      <c r="T195" s="315">
        <f t="shared" si="16"/>
        <v>120000</v>
      </c>
      <c r="V195" s="353"/>
      <c r="W195" s="339"/>
      <c r="X195" s="339"/>
      <c r="Y195" s="354"/>
      <c r="AA195" s="353"/>
      <c r="AB195" s="354"/>
    </row>
    <row r="196" spans="1:28" s="383" customFormat="1" ht="21" customHeight="1" x14ac:dyDescent="0.3">
      <c r="A196" s="556"/>
      <c r="B196" s="558"/>
      <c r="C196" s="566"/>
      <c r="D196" s="562"/>
      <c r="E196" s="515"/>
      <c r="F196" s="388" t="s">
        <v>17</v>
      </c>
      <c r="G196" s="386"/>
      <c r="H196" s="342"/>
      <c r="I196" s="342"/>
      <c r="J196" s="342"/>
      <c r="K196" s="342"/>
      <c r="L196" s="358"/>
      <c r="M196" s="358"/>
      <c r="N196" s="358"/>
      <c r="O196" s="358"/>
      <c r="P196" s="354"/>
      <c r="R196" s="192">
        <v>297500</v>
      </c>
      <c r="S196" s="377"/>
      <c r="T196" s="315">
        <f t="shared" si="16"/>
        <v>297500</v>
      </c>
      <c r="V196" s="353"/>
      <c r="W196" s="339"/>
      <c r="X196" s="339"/>
      <c r="Y196" s="354"/>
      <c r="AA196" s="353"/>
      <c r="AB196" s="354"/>
    </row>
    <row r="197" spans="1:28" s="383" customFormat="1" ht="21" customHeight="1" x14ac:dyDescent="0.3">
      <c r="A197" s="556"/>
      <c r="B197" s="558"/>
      <c r="C197" s="566" t="s">
        <v>1</v>
      </c>
      <c r="D197" s="562"/>
      <c r="E197" s="515"/>
      <c r="F197" s="384" t="s">
        <v>106</v>
      </c>
      <c r="G197" s="386"/>
      <c r="H197" s="342"/>
      <c r="I197" s="342"/>
      <c r="J197" s="342"/>
      <c r="K197" s="342"/>
      <c r="L197" s="358"/>
      <c r="M197" s="358"/>
      <c r="N197" s="358"/>
      <c r="O197" s="358"/>
      <c r="P197" s="354"/>
      <c r="R197" s="192">
        <v>250000</v>
      </c>
      <c r="S197" s="377"/>
      <c r="T197" s="315">
        <f t="shared" si="16"/>
        <v>250000</v>
      </c>
      <c r="V197" s="353"/>
      <c r="W197" s="339"/>
      <c r="X197" s="339"/>
      <c r="Y197" s="354"/>
      <c r="AA197" s="353"/>
      <c r="AB197" s="354"/>
    </row>
    <row r="198" spans="1:28" s="383" customFormat="1" ht="21" customHeight="1" x14ac:dyDescent="0.3">
      <c r="A198" s="556"/>
      <c r="B198" s="558"/>
      <c r="C198" s="566"/>
      <c r="D198" s="562"/>
      <c r="E198" s="515"/>
      <c r="F198" s="384" t="s">
        <v>107</v>
      </c>
      <c r="G198" s="386"/>
      <c r="H198" s="342"/>
      <c r="I198" s="342"/>
      <c r="J198" s="342"/>
      <c r="K198" s="342"/>
      <c r="L198" s="358"/>
      <c r="M198" s="358"/>
      <c r="N198" s="358"/>
      <c r="O198" s="358"/>
      <c r="P198" s="354"/>
      <c r="R198" s="192"/>
      <c r="S198" s="377"/>
      <c r="T198" s="315">
        <f t="shared" si="16"/>
        <v>0</v>
      </c>
      <c r="V198" s="353"/>
      <c r="W198" s="339"/>
      <c r="X198" s="339"/>
      <c r="Y198" s="354"/>
      <c r="AA198" s="353"/>
      <c r="AB198" s="354"/>
    </row>
    <row r="199" spans="1:28" s="383" customFormat="1" ht="19.5" customHeight="1" x14ac:dyDescent="0.3">
      <c r="A199" s="556"/>
      <c r="B199" s="558"/>
      <c r="C199" s="566"/>
      <c r="D199" s="562"/>
      <c r="E199" s="515"/>
      <c r="F199" s="384" t="s">
        <v>34</v>
      </c>
      <c r="G199" s="386"/>
      <c r="H199" s="342"/>
      <c r="I199" s="342"/>
      <c r="J199" s="342"/>
      <c r="K199" s="342"/>
      <c r="L199" s="358"/>
      <c r="M199" s="358"/>
      <c r="N199" s="358"/>
      <c r="O199" s="358"/>
      <c r="P199" s="354"/>
      <c r="R199" s="192">
        <v>20000</v>
      </c>
      <c r="S199" s="377"/>
      <c r="T199" s="315">
        <f t="shared" si="16"/>
        <v>20000</v>
      </c>
      <c r="V199" s="353"/>
      <c r="W199" s="339"/>
      <c r="X199" s="339"/>
      <c r="Y199" s="354"/>
      <c r="AA199" s="353"/>
      <c r="AB199" s="354"/>
    </row>
    <row r="200" spans="1:28" s="85" customFormat="1" ht="25.5" customHeight="1" x14ac:dyDescent="0.3">
      <c r="A200" s="556"/>
      <c r="B200" s="558"/>
      <c r="C200" s="560" t="s">
        <v>216</v>
      </c>
      <c r="D200" s="562"/>
      <c r="E200" s="514"/>
      <c r="F200" s="384" t="s">
        <v>193</v>
      </c>
      <c r="G200" s="387"/>
      <c r="H200" s="9"/>
      <c r="I200" s="9"/>
      <c r="J200" s="9"/>
      <c r="K200" s="9"/>
      <c r="L200" s="8"/>
      <c r="M200" s="8"/>
      <c r="N200" s="8"/>
      <c r="O200" s="8"/>
      <c r="P200" s="87"/>
      <c r="R200" s="192">
        <v>180000</v>
      </c>
      <c r="S200" s="207"/>
      <c r="T200" s="315">
        <f t="shared" si="16"/>
        <v>180000</v>
      </c>
      <c r="V200" s="91"/>
      <c r="W200" s="86"/>
      <c r="X200" s="86"/>
      <c r="Y200" s="87"/>
      <c r="AA200" s="91"/>
      <c r="AB200" s="87"/>
    </row>
    <row r="201" spans="1:28" s="85" customFormat="1" ht="20.25" customHeight="1" x14ac:dyDescent="0.3">
      <c r="A201" s="556"/>
      <c r="B201" s="558"/>
      <c r="C201" s="560"/>
      <c r="D201" s="562"/>
      <c r="E201" s="375"/>
      <c r="F201" s="384" t="s">
        <v>194</v>
      </c>
      <c r="G201" s="387"/>
      <c r="H201" s="9"/>
      <c r="I201" s="9"/>
      <c r="J201" s="9"/>
      <c r="K201" s="9"/>
      <c r="L201" s="8"/>
      <c r="M201" s="8"/>
      <c r="N201" s="8"/>
      <c r="O201" s="8"/>
      <c r="P201" s="87"/>
      <c r="R201" s="192">
        <v>12000</v>
      </c>
      <c r="S201" s="207"/>
      <c r="T201" s="315">
        <f t="shared" si="16"/>
        <v>12000</v>
      </c>
      <c r="V201" s="91"/>
      <c r="W201" s="86"/>
      <c r="X201" s="86"/>
      <c r="Y201" s="87"/>
      <c r="AA201" s="91"/>
      <c r="AB201" s="87"/>
    </row>
    <row r="202" spans="1:28" s="85" customFormat="1" ht="20.25" customHeight="1" x14ac:dyDescent="0.3">
      <c r="A202" s="556"/>
      <c r="B202" s="558"/>
      <c r="C202" s="560"/>
      <c r="D202" s="562"/>
      <c r="E202" s="375"/>
      <c r="F202" s="378" t="s">
        <v>195</v>
      </c>
      <c r="G202" s="387"/>
      <c r="H202" s="9"/>
      <c r="I202" s="9"/>
      <c r="J202" s="9"/>
      <c r="K202" s="9"/>
      <c r="L202" s="8"/>
      <c r="M202" s="8"/>
      <c r="N202" s="8"/>
      <c r="O202" s="8"/>
      <c r="P202" s="87"/>
      <c r="R202" s="192">
        <v>4800</v>
      </c>
      <c r="S202" s="207"/>
      <c r="T202" s="315">
        <f t="shared" si="16"/>
        <v>4800</v>
      </c>
      <c r="V202" s="91"/>
      <c r="W202" s="86"/>
      <c r="X202" s="86"/>
      <c r="Y202" s="87"/>
      <c r="AA202" s="91"/>
      <c r="AB202" s="87"/>
    </row>
    <row r="203" spans="1:28" s="85" customFormat="1" ht="20.25" customHeight="1" x14ac:dyDescent="0.3">
      <c r="A203" s="556"/>
      <c r="B203" s="558"/>
      <c r="C203" s="560"/>
      <c r="D203" s="562"/>
      <c r="E203" s="375"/>
      <c r="F203" s="384" t="s">
        <v>196</v>
      </c>
      <c r="G203" s="387"/>
      <c r="H203" s="9"/>
      <c r="I203" s="9"/>
      <c r="J203" s="9"/>
      <c r="K203" s="9"/>
      <c r="L203" s="8"/>
      <c r="M203" s="8"/>
      <c r="N203" s="8"/>
      <c r="O203" s="8"/>
      <c r="P203" s="87"/>
      <c r="R203" s="192">
        <v>4800</v>
      </c>
      <c r="S203" s="207"/>
      <c r="T203" s="315">
        <f t="shared" si="16"/>
        <v>4800</v>
      </c>
      <c r="V203" s="91"/>
      <c r="W203" s="86"/>
      <c r="X203" s="86"/>
      <c r="Y203" s="87"/>
      <c r="AA203" s="91"/>
      <c r="AB203" s="87"/>
    </row>
    <row r="204" spans="1:28" s="85" customFormat="1" ht="20.25" customHeight="1" x14ac:dyDescent="0.3">
      <c r="A204" s="556"/>
      <c r="B204" s="558"/>
      <c r="C204" s="513" t="s">
        <v>218</v>
      </c>
      <c r="D204" s="562"/>
      <c r="E204" s="375"/>
      <c r="F204" s="378" t="s">
        <v>4</v>
      </c>
      <c r="G204" s="387"/>
      <c r="H204" s="9"/>
      <c r="I204" s="9"/>
      <c r="J204" s="9"/>
      <c r="K204" s="9"/>
      <c r="L204" s="8"/>
      <c r="M204" s="8"/>
      <c r="N204" s="8"/>
      <c r="O204" s="8"/>
      <c r="P204" s="87"/>
      <c r="R204" s="192">
        <v>8393685.8452091515</v>
      </c>
      <c r="S204" s="207"/>
      <c r="T204" s="315">
        <f t="shared" si="16"/>
        <v>8393685.8452091515</v>
      </c>
      <c r="V204" s="91"/>
      <c r="W204" s="86"/>
      <c r="X204" s="86"/>
      <c r="Y204" s="87"/>
      <c r="AA204" s="91"/>
      <c r="AB204" s="87"/>
    </row>
    <row r="205" spans="1:28" s="85" customFormat="1" ht="20.25" customHeight="1" x14ac:dyDescent="0.25">
      <c r="A205" s="556"/>
      <c r="B205" s="558"/>
      <c r="C205" s="560" t="s">
        <v>219</v>
      </c>
      <c r="D205" s="562"/>
      <c r="E205" s="375"/>
      <c r="F205" s="384" t="s">
        <v>172</v>
      </c>
      <c r="G205" s="387"/>
      <c r="H205" s="9"/>
      <c r="I205" s="9"/>
      <c r="J205" s="9"/>
      <c r="K205" s="9"/>
      <c r="L205" s="8"/>
      <c r="M205" s="8"/>
      <c r="N205" s="8"/>
      <c r="O205" s="8"/>
      <c r="P205" s="87"/>
      <c r="R205" s="209"/>
      <c r="S205" s="207"/>
      <c r="T205" s="315">
        <f t="shared" si="16"/>
        <v>0</v>
      </c>
      <c r="V205" s="91"/>
      <c r="W205" s="86"/>
      <c r="X205" s="86"/>
      <c r="Y205" s="87"/>
      <c r="AA205" s="91"/>
      <c r="AB205" s="87"/>
    </row>
    <row r="206" spans="1:28" s="85" customFormat="1" ht="20.25" customHeight="1" x14ac:dyDescent="0.25">
      <c r="A206" s="556"/>
      <c r="B206" s="558"/>
      <c r="C206" s="560"/>
      <c r="D206" s="562"/>
      <c r="E206" s="375"/>
      <c r="F206" s="384" t="s">
        <v>27</v>
      </c>
      <c r="G206" s="387"/>
      <c r="H206" s="9"/>
      <c r="I206" s="9"/>
      <c r="J206" s="9"/>
      <c r="K206" s="9"/>
      <c r="L206" s="8"/>
      <c r="M206" s="8"/>
      <c r="N206" s="8"/>
      <c r="O206" s="8"/>
      <c r="P206" s="87"/>
      <c r="R206" s="209"/>
      <c r="S206" s="210"/>
      <c r="T206" s="315">
        <f t="shared" si="16"/>
        <v>0</v>
      </c>
      <c r="V206" s="91"/>
      <c r="W206" s="86"/>
      <c r="X206" s="86"/>
      <c r="Y206" s="87"/>
      <c r="AA206" s="91"/>
      <c r="AB206" s="87"/>
    </row>
    <row r="207" spans="1:28" s="85" customFormat="1" ht="20.25" customHeight="1" x14ac:dyDescent="0.25">
      <c r="A207" s="556"/>
      <c r="B207" s="558"/>
      <c r="C207" s="560"/>
      <c r="D207" s="562"/>
      <c r="E207" s="375"/>
      <c r="F207" s="389" t="s">
        <v>173</v>
      </c>
      <c r="G207" s="387"/>
      <c r="H207" s="9"/>
      <c r="I207" s="9"/>
      <c r="J207" s="9"/>
      <c r="K207" s="9"/>
      <c r="L207" s="8"/>
      <c r="M207" s="8"/>
      <c r="N207" s="8"/>
      <c r="O207" s="8"/>
      <c r="P207" s="87"/>
      <c r="R207" s="209"/>
      <c r="S207" s="208"/>
      <c r="T207" s="315">
        <f t="shared" si="16"/>
        <v>0</v>
      </c>
      <c r="V207" s="91"/>
      <c r="W207" s="86"/>
      <c r="X207" s="86"/>
      <c r="Y207" s="87"/>
      <c r="AA207" s="91"/>
      <c r="AB207" s="87"/>
    </row>
    <row r="208" spans="1:28" s="85" customFormat="1" ht="20.25" customHeight="1" thickBot="1" x14ac:dyDescent="0.3">
      <c r="A208" s="370"/>
      <c r="B208" s="559"/>
      <c r="C208" s="376"/>
      <c r="D208" s="563"/>
      <c r="E208" s="252"/>
      <c r="F208" s="238"/>
      <c r="G208" s="239"/>
      <c r="H208" s="137"/>
      <c r="I208" s="137"/>
      <c r="J208" s="137"/>
      <c r="K208" s="137"/>
      <c r="L208" s="188"/>
      <c r="M208" s="188"/>
      <c r="N208" s="188"/>
      <c r="O208" s="188"/>
      <c r="P208" s="240"/>
      <c r="R208" s="212"/>
      <c r="S208" s="213"/>
      <c r="T208" s="213"/>
      <c r="V208" s="91"/>
      <c r="W208" s="86"/>
      <c r="X208" s="86"/>
      <c r="Y208" s="87"/>
      <c r="AA208" s="91"/>
      <c r="AB208" s="87"/>
    </row>
    <row r="209" spans="1:55" ht="20.25" customHeight="1" thickBot="1" x14ac:dyDescent="0.3">
      <c r="A209" s="370"/>
      <c r="F209" s="241" t="s">
        <v>109</v>
      </c>
      <c r="G209" s="242"/>
      <c r="H209" s="243"/>
      <c r="I209" s="243"/>
      <c r="J209" s="243"/>
      <c r="K209" s="243"/>
      <c r="L209" s="244"/>
      <c r="M209" s="244"/>
      <c r="N209" s="244"/>
      <c r="O209" s="244"/>
      <c r="P209" s="245"/>
      <c r="Q209" s="246"/>
      <c r="R209" s="247">
        <f>SUM(R6:R208)</f>
        <v>16040185.845209152</v>
      </c>
      <c r="S209" s="247">
        <f>SUM(S6:S208)</f>
        <v>570000</v>
      </c>
      <c r="T209" s="247">
        <f>SUM(T6:T208)</f>
        <v>15470185.845209152</v>
      </c>
      <c r="U209" s="248"/>
      <c r="V209" s="50"/>
      <c r="W209" s="25"/>
      <c r="X209" s="25"/>
      <c r="Y209" s="51"/>
      <c r="AA209" s="50"/>
      <c r="AB209" s="51"/>
    </row>
    <row r="210" spans="1:55" s="77" customFormat="1" ht="20.25" customHeight="1" x14ac:dyDescent="0.25">
      <c r="A210" s="76"/>
    </row>
    <row r="211" spans="1:55" ht="33.75" customHeight="1" x14ac:dyDescent="0.25"/>
    <row r="212" spans="1:55" ht="33" customHeight="1" x14ac:dyDescent="0.25">
      <c r="R212" s="249" t="s">
        <v>176</v>
      </c>
      <c r="S212" s="250"/>
      <c r="T212" s="250">
        <v>15470185.845209152</v>
      </c>
    </row>
    <row r="213" spans="1:55" ht="24" customHeight="1" x14ac:dyDescent="0.25"/>
    <row r="214" spans="1:55" s="1" customFormat="1" ht="24" customHeight="1" x14ac:dyDescent="0.25">
      <c r="B214" s="15" t="s">
        <v>100</v>
      </c>
      <c r="C214" s="98"/>
      <c r="D214" s="98"/>
      <c r="E214" s="99" t="s">
        <v>101</v>
      </c>
      <c r="F214" s="98"/>
      <c r="G214" s="2"/>
      <c r="H214" s="2"/>
      <c r="I214" s="2"/>
      <c r="M214" s="11"/>
      <c r="N214" s="11"/>
      <c r="O214" s="11"/>
      <c r="P214" s="11"/>
      <c r="Q214" s="11"/>
      <c r="R214" s="249"/>
      <c r="S214" s="250"/>
      <c r="T214" s="250"/>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row>
    <row r="215" spans="1:55" s="1" customFormat="1" ht="15" customHeight="1" x14ac:dyDescent="0.25">
      <c r="B215" s="15"/>
      <c r="C215" s="2"/>
      <c r="D215" s="2"/>
      <c r="E215" s="99"/>
      <c r="F215" s="2"/>
      <c r="G215" s="2"/>
      <c r="H215" s="2"/>
      <c r="I215" s="2"/>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row>
    <row r="216" spans="1:55" s="1" customFormat="1" ht="15.75" customHeight="1" x14ac:dyDescent="0.25">
      <c r="B216" s="14"/>
      <c r="C216" s="13"/>
      <c r="D216" s="13"/>
      <c r="E216" s="13"/>
      <c r="G216" s="2"/>
      <c r="H216" s="2"/>
      <c r="I216" s="2"/>
      <c r="M216" s="11"/>
      <c r="N216" s="11"/>
      <c r="O216" s="11"/>
      <c r="P216" s="11"/>
      <c r="Q216" s="11"/>
      <c r="R216" s="11"/>
      <c r="S216" s="11"/>
      <c r="T216" s="250"/>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row>
    <row r="217" spans="1:55" s="1" customFormat="1" ht="15.75" customHeight="1" x14ac:dyDescent="0.25">
      <c r="B217" s="15" t="s">
        <v>102</v>
      </c>
      <c r="C217" s="100"/>
      <c r="D217" s="100"/>
      <c r="E217" s="99" t="s">
        <v>101</v>
      </c>
      <c r="F217" s="98"/>
      <c r="G217" s="2"/>
      <c r="H217" s="2"/>
      <c r="I217" s="2"/>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row>
    <row r="218" spans="1:55" s="1" customFormat="1" ht="15.75" customHeight="1" x14ac:dyDescent="0.25">
      <c r="C218" s="16"/>
      <c r="D218" s="13"/>
      <c r="E218" s="13"/>
      <c r="F218" s="13"/>
      <c r="G218" s="2"/>
      <c r="H218" s="2"/>
      <c r="I218" s="2"/>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row>
    <row r="219" spans="1:55" x14ac:dyDescent="0.25">
      <c r="G219" s="22"/>
      <c r="H219" s="22"/>
      <c r="I219" s="22"/>
    </row>
    <row r="224" spans="1:55"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sheetData>
  <mergeCells count="117">
    <mergeCell ref="A6:A50"/>
    <mergeCell ref="B19:B34"/>
    <mergeCell ref="C19:C26"/>
    <mergeCell ref="V4:Y4"/>
    <mergeCell ref="AA4:AB4"/>
    <mergeCell ref="H3:K3"/>
    <mergeCell ref="L3:O3"/>
    <mergeCell ref="R3:T3"/>
    <mergeCell ref="H4:K4"/>
    <mergeCell ref="L4:O4"/>
    <mergeCell ref="R4:R5"/>
    <mergeCell ref="S4:S5"/>
    <mergeCell ref="T4:T5"/>
    <mergeCell ref="E40:E43"/>
    <mergeCell ref="B44:B50"/>
    <mergeCell ref="C44:C50"/>
    <mergeCell ref="D44:D50"/>
    <mergeCell ref="E44:E50"/>
    <mergeCell ref="B6:B18"/>
    <mergeCell ref="C6:C11"/>
    <mergeCell ref="D6:D11"/>
    <mergeCell ref="E6:E11"/>
    <mergeCell ref="C12:C18"/>
    <mergeCell ref="D12:D18"/>
    <mergeCell ref="E12:E18"/>
    <mergeCell ref="D19:D26"/>
    <mergeCell ref="E19:E26"/>
    <mergeCell ref="C27:C34"/>
    <mergeCell ref="D27:D34"/>
    <mergeCell ref="E27:E34"/>
    <mergeCell ref="B35:B43"/>
    <mergeCell ref="C35:C39"/>
    <mergeCell ref="D35:D39"/>
    <mergeCell ref="E35:E39"/>
    <mergeCell ref="C40:C43"/>
    <mergeCell ref="D40:D43"/>
    <mergeCell ref="D118:D121"/>
    <mergeCell ref="E118:E121"/>
    <mergeCell ref="D64:D68"/>
    <mergeCell ref="E64:E68"/>
    <mergeCell ref="B69:B81"/>
    <mergeCell ref="C69:C74"/>
    <mergeCell ref="D69:D74"/>
    <mergeCell ref="E69:E74"/>
    <mergeCell ref="C75:C81"/>
    <mergeCell ref="D75:D81"/>
    <mergeCell ref="E75:E81"/>
    <mergeCell ref="B82:B95"/>
    <mergeCell ref="C82:C89"/>
    <mergeCell ref="D82:D89"/>
    <mergeCell ref="E82:E89"/>
    <mergeCell ref="C90:C95"/>
    <mergeCell ref="D90:D95"/>
    <mergeCell ref="E90:E95"/>
    <mergeCell ref="B96:B99"/>
    <mergeCell ref="C96:C99"/>
    <mergeCell ref="D96:D99"/>
    <mergeCell ref="E96:E99"/>
    <mergeCell ref="A52:A99"/>
    <mergeCell ref="B52:B68"/>
    <mergeCell ref="C52:C63"/>
    <mergeCell ref="D52:D63"/>
    <mergeCell ref="E52:E63"/>
    <mergeCell ref="C64:C68"/>
    <mergeCell ref="B132:B134"/>
    <mergeCell ref="C132:C134"/>
    <mergeCell ref="D132:D134"/>
    <mergeCell ref="E132:E134"/>
    <mergeCell ref="A101:A121"/>
    <mergeCell ref="B101:B106"/>
    <mergeCell ref="C101:C106"/>
    <mergeCell ref="D101:D106"/>
    <mergeCell ref="E101:E106"/>
    <mergeCell ref="B107:B113"/>
    <mergeCell ref="C107:C113"/>
    <mergeCell ref="D107:D113"/>
    <mergeCell ref="E107:E113"/>
    <mergeCell ref="B114:B121"/>
    <mergeCell ref="C114:C117"/>
    <mergeCell ref="D114:D117"/>
    <mergeCell ref="E114:E117"/>
    <mergeCell ref="C118:C121"/>
    <mergeCell ref="B135:B144"/>
    <mergeCell ref="C135:C144"/>
    <mergeCell ref="D135:D144"/>
    <mergeCell ref="E135:E144"/>
    <mergeCell ref="A146:A157"/>
    <mergeCell ref="B146:B149"/>
    <mergeCell ref="C146:C149"/>
    <mergeCell ref="D146:D149"/>
    <mergeCell ref="E146:E149"/>
    <mergeCell ref="B150:B153"/>
    <mergeCell ref="C150:C153"/>
    <mergeCell ref="D150:D153"/>
    <mergeCell ref="E150:E153"/>
    <mergeCell ref="B154:B157"/>
    <mergeCell ref="C154:C157"/>
    <mergeCell ref="D154:D157"/>
    <mergeCell ref="E154:E157"/>
    <mergeCell ref="A123:A144"/>
    <mergeCell ref="B123:B131"/>
    <mergeCell ref="C123:C131"/>
    <mergeCell ref="D123:D131"/>
    <mergeCell ref="E123:E131"/>
    <mergeCell ref="B159:B164"/>
    <mergeCell ref="A160:A164"/>
    <mergeCell ref="A166:A207"/>
    <mergeCell ref="B166:B208"/>
    <mergeCell ref="C166:C180"/>
    <mergeCell ref="D166:D208"/>
    <mergeCell ref="C181:C182"/>
    <mergeCell ref="C183:C186"/>
    <mergeCell ref="E183:E186"/>
    <mergeCell ref="C187:C196"/>
    <mergeCell ref="C197:C199"/>
    <mergeCell ref="C200:C203"/>
    <mergeCell ref="C205:C207"/>
  </mergeCells>
  <conditionalFormatting sqref="P159:P161 P164">
    <cfRule type="colorScale" priority="53">
      <colorScale>
        <cfvo type="num" val="0"/>
        <cfvo type="num" val="0.5"/>
        <cfvo type="num" val="1"/>
        <color rgb="FFFF0000"/>
        <color rgb="FFFFFF00"/>
        <color rgb="FF00B050"/>
      </colorScale>
    </cfRule>
  </conditionalFormatting>
  <conditionalFormatting sqref="H3:K5 H112:K121">
    <cfRule type="notContainsBlanks" dxfId="126" priority="104">
      <formula>LEN(TRIM(H3))&gt;0</formula>
    </cfRule>
  </conditionalFormatting>
  <conditionalFormatting sqref="K49">
    <cfRule type="notContainsBlanks" dxfId="125" priority="92">
      <formula>LEN(TRIM(K49))&gt;0</formula>
    </cfRule>
  </conditionalFormatting>
  <conditionalFormatting sqref="H89:J89">
    <cfRule type="notContainsBlanks" dxfId="124" priority="82">
      <formula>LEN(TRIM(H89))&gt;0</formula>
    </cfRule>
  </conditionalFormatting>
  <conditionalFormatting sqref="H107:J111">
    <cfRule type="notContainsBlanks" dxfId="123" priority="70">
      <formula>LEN(TRIM(H107))&gt;0</formula>
    </cfRule>
  </conditionalFormatting>
  <conditionalFormatting sqref="H132:K133">
    <cfRule type="notContainsBlanks" dxfId="122" priority="105">
      <formula>LEN(TRIM(H132))&gt;0</formula>
    </cfRule>
  </conditionalFormatting>
  <conditionalFormatting sqref="H49:J49">
    <cfRule type="notContainsBlanks" dxfId="121" priority="93">
      <formula>LEN(TRIM(H49))&gt;0</formula>
    </cfRule>
  </conditionalFormatting>
  <conditionalFormatting sqref="K107:K111">
    <cfRule type="notContainsBlanks" dxfId="120" priority="69">
      <formula>LEN(TRIM(K107))&gt;0</formula>
    </cfRule>
  </conditionalFormatting>
  <conditionalFormatting sqref="P123:P125 P129:P131">
    <cfRule type="colorScale" priority="61">
      <colorScale>
        <cfvo type="num" val="0"/>
        <cfvo type="num" val="0.5"/>
        <cfvo type="num" val="1"/>
        <color rgb="FFFF0000"/>
        <color rgb="FFFFFF00"/>
        <color rgb="FF00B050"/>
      </colorScale>
    </cfRule>
  </conditionalFormatting>
  <conditionalFormatting sqref="N123:O125 N127:O131">
    <cfRule type="notContainsBlanks" dxfId="119" priority="64">
      <formula>LEN(TRIM(N123))&gt;0</formula>
    </cfRule>
  </conditionalFormatting>
  <conditionalFormatting sqref="H123:J125 H127:J131">
    <cfRule type="notContainsBlanks" dxfId="118" priority="63">
      <formula>LEN(TRIM(H123))&gt;0</formula>
    </cfRule>
  </conditionalFormatting>
  <conditionalFormatting sqref="K123:K125 K127:K131">
    <cfRule type="notContainsBlanks" dxfId="117" priority="62">
      <formula>LEN(TRIM(K123))&gt;0</formula>
    </cfRule>
  </conditionalFormatting>
  <conditionalFormatting sqref="N126:O126">
    <cfRule type="notContainsBlanks" dxfId="116" priority="60">
      <formula>LEN(TRIM(N126))&gt;0</formula>
    </cfRule>
  </conditionalFormatting>
  <conditionalFormatting sqref="H87:J87">
    <cfRule type="notContainsBlanks" dxfId="115" priority="32">
      <formula>LEN(TRIM(H87))&gt;0</formula>
    </cfRule>
  </conditionalFormatting>
  <conditionalFormatting sqref="H62:K62">
    <cfRule type="notContainsBlanks" dxfId="114" priority="30">
      <formula>LEN(TRIM(H62))&gt;0</formula>
    </cfRule>
  </conditionalFormatting>
  <conditionalFormatting sqref="P64:P66">
    <cfRule type="colorScale" priority="29">
      <colorScale>
        <cfvo type="num" val="0"/>
        <cfvo type="num" val="0.5"/>
        <cfvo type="num" val="1"/>
        <color rgb="FFFF0000"/>
        <color rgb="FFFFFF00"/>
        <color rgb="FF00B050"/>
      </colorScale>
    </cfRule>
  </conditionalFormatting>
  <conditionalFormatting sqref="N69:O69">
    <cfRule type="notContainsBlanks" dxfId="113" priority="28">
      <formula>LEN(TRIM(N69))&gt;0</formula>
    </cfRule>
  </conditionalFormatting>
  <conditionalFormatting sqref="H69:K69">
    <cfRule type="notContainsBlanks" dxfId="112" priority="27">
      <formula>LEN(TRIM(H69))&gt;0</formula>
    </cfRule>
  </conditionalFormatting>
  <conditionalFormatting sqref="P102:P104">
    <cfRule type="colorScale" priority="25">
      <colorScale>
        <cfvo type="num" val="0"/>
        <cfvo type="num" val="0.5"/>
        <cfvo type="num" val="1"/>
        <color rgb="FFFF0000"/>
        <color rgb="FFFFFF00"/>
        <color rgb="FF00B050"/>
      </colorScale>
    </cfRule>
  </conditionalFormatting>
  <conditionalFormatting sqref="H95:J95">
    <cfRule type="notContainsBlanks" dxfId="111" priority="21">
      <formula>LEN(TRIM(H95))&gt;0</formula>
    </cfRule>
  </conditionalFormatting>
  <conditionalFormatting sqref="P158 P106 P67:P68 P52:P63 P70:P86 P90:P99 P145:P149 P6:P43">
    <cfRule type="colorScale" priority="58">
      <colorScale>
        <cfvo type="num" val="0"/>
        <cfvo type="num" val="0.5"/>
        <cfvo type="num" val="1"/>
        <color rgb="FFFF0000"/>
        <color rgb="FFFFFF00"/>
        <color rgb="FF00B050"/>
      </colorScale>
    </cfRule>
  </conditionalFormatting>
  <conditionalFormatting sqref="N49:O49 L186:O190 L196:O209 N106:O106 N134:O134 N6:O43 N70:O81 N52:O68 N90:O99 N136:O158">
    <cfRule type="notContainsBlanks" dxfId="110" priority="100">
      <formula>LEN(TRIM(L6))&gt;0</formula>
    </cfRule>
  </conditionalFormatting>
  <conditionalFormatting sqref="P44:P48">
    <cfRule type="colorScale" priority="97">
      <colorScale>
        <cfvo type="num" val="0"/>
        <cfvo type="num" val="0.5"/>
        <cfvo type="num" val="1"/>
        <color rgb="FFFF0000"/>
        <color rgb="FFFFFF00"/>
        <color rgb="FF00B050"/>
      </colorScale>
    </cfRule>
  </conditionalFormatting>
  <conditionalFormatting sqref="N44:O46 N48:O48">
    <cfRule type="notContainsBlanks" dxfId="109" priority="96">
      <formula>LEN(TRIM(N44))&gt;0</formula>
    </cfRule>
  </conditionalFormatting>
  <conditionalFormatting sqref="H44:J46 H196:K209 H106:K106 H134:K134 H48:J48 H6:K9 H43:K43 H63:K68 H70:K81 H52:K61 H96:K99 H136:K158 H11:K41">
    <cfRule type="notContainsBlanks" dxfId="108" priority="95">
      <formula>LEN(TRIM(H6))&gt;0</formula>
    </cfRule>
  </conditionalFormatting>
  <conditionalFormatting sqref="K44:K46 K48">
    <cfRule type="notContainsBlanks" dxfId="107" priority="94">
      <formula>LEN(TRIM(K44))&gt;0</formula>
    </cfRule>
  </conditionalFormatting>
  <conditionalFormatting sqref="H82:J82 H86:J86">
    <cfRule type="notContainsBlanks" dxfId="106" priority="90">
      <formula>LEN(TRIM(H82))&gt;0</formula>
    </cfRule>
  </conditionalFormatting>
  <conditionalFormatting sqref="K82 K86">
    <cfRule type="notContainsBlanks" dxfId="105" priority="89">
      <formula>LEN(TRIM(K82))&gt;0</formula>
    </cfRule>
  </conditionalFormatting>
  <conditionalFormatting sqref="K88">
    <cfRule type="notContainsBlanks" dxfId="104" priority="85">
      <formula>LEN(TRIM(K88))&gt;0</formula>
    </cfRule>
  </conditionalFormatting>
  <conditionalFormatting sqref="K89">
    <cfRule type="notContainsBlanks" dxfId="103" priority="81">
      <formula>LEN(TRIM(K89))&gt;0</formula>
    </cfRule>
  </conditionalFormatting>
  <conditionalFormatting sqref="K50">
    <cfRule type="notContainsBlanks" dxfId="102" priority="77">
      <formula>LEN(TRIM(K50))&gt;0</formula>
    </cfRule>
  </conditionalFormatting>
  <conditionalFormatting sqref="K101:K105">
    <cfRule type="notContainsBlanks" dxfId="101" priority="73">
      <formula>LEN(TRIM(K101))&gt;0</formula>
    </cfRule>
  </conditionalFormatting>
  <conditionalFormatting sqref="K165:K185">
    <cfRule type="notContainsBlanks" dxfId="100" priority="65">
      <formula>LEN(TRIM(K165))&gt;0</formula>
    </cfRule>
  </conditionalFormatting>
  <conditionalFormatting sqref="L3:O5 N112:O121">
    <cfRule type="notContainsBlanks" dxfId="99" priority="103">
      <formula>LEN(TRIM(L3))&gt;0</formula>
    </cfRule>
  </conditionalFormatting>
  <conditionalFormatting sqref="P112:P121 P2 P151:P153 P155:P157">
    <cfRule type="colorScale" priority="102">
      <colorScale>
        <cfvo type="num" val="0"/>
        <cfvo type="num" val="0.5"/>
        <cfvo type="num" val="1"/>
        <color rgb="FFFF0000"/>
        <color rgb="FFFFFF00"/>
        <color rgb="FF00B050"/>
      </colorScale>
    </cfRule>
  </conditionalFormatting>
  <conditionalFormatting sqref="P49">
    <cfRule type="colorScale" priority="101">
      <colorScale>
        <cfvo type="num" val="0"/>
        <cfvo type="num" val="0.5"/>
        <cfvo type="num" val="1"/>
        <color rgb="FFFF0000"/>
        <color rgb="FFFFFF00"/>
        <color rgb="FF00B050"/>
      </colorScale>
    </cfRule>
  </conditionalFormatting>
  <conditionalFormatting sqref="H186:J190">
    <cfRule type="notContainsBlanks" dxfId="98" priority="99">
      <formula>LEN(TRIM(H186))&gt;0</formula>
    </cfRule>
  </conditionalFormatting>
  <conditionalFormatting sqref="K186:K190">
    <cfRule type="notContainsBlanks" dxfId="97" priority="98">
      <formula>LEN(TRIM(K186))&gt;0</formula>
    </cfRule>
  </conditionalFormatting>
  <conditionalFormatting sqref="N82:O82 N86:O86">
    <cfRule type="notContainsBlanks" dxfId="96" priority="91">
      <formula>LEN(TRIM(N82))&gt;0</formula>
    </cfRule>
  </conditionalFormatting>
  <conditionalFormatting sqref="P88">
    <cfRule type="colorScale" priority="88">
      <colorScale>
        <cfvo type="num" val="0"/>
        <cfvo type="num" val="0.5"/>
        <cfvo type="num" val="1"/>
        <color rgb="FFFF0000"/>
        <color rgb="FFFFFF00"/>
        <color rgb="FF00B050"/>
      </colorScale>
    </cfRule>
  </conditionalFormatting>
  <conditionalFormatting sqref="N88:O88">
    <cfRule type="notContainsBlanks" dxfId="95" priority="87">
      <formula>LEN(TRIM(N88))&gt;0</formula>
    </cfRule>
  </conditionalFormatting>
  <conditionalFormatting sqref="H88:J88">
    <cfRule type="notContainsBlanks" dxfId="94" priority="86">
      <formula>LEN(TRIM(H88))&gt;0</formula>
    </cfRule>
  </conditionalFormatting>
  <conditionalFormatting sqref="P89">
    <cfRule type="colorScale" priority="84">
      <colorScale>
        <cfvo type="num" val="0"/>
        <cfvo type="num" val="0.5"/>
        <cfvo type="num" val="1"/>
        <color rgb="FFFF0000"/>
        <color rgb="FFFFFF00"/>
        <color rgb="FF00B050"/>
      </colorScale>
    </cfRule>
  </conditionalFormatting>
  <conditionalFormatting sqref="N89:O89">
    <cfRule type="notContainsBlanks" dxfId="93" priority="83">
      <formula>LEN(TRIM(N89))&gt;0</formula>
    </cfRule>
  </conditionalFormatting>
  <conditionalFormatting sqref="P50">
    <cfRule type="colorScale" priority="80">
      <colorScale>
        <cfvo type="num" val="0"/>
        <cfvo type="num" val="0.5"/>
        <cfvo type="num" val="1"/>
        <color rgb="FFFF0000"/>
        <color rgb="FFFFFF00"/>
        <color rgb="FF00B050"/>
      </colorScale>
    </cfRule>
  </conditionalFormatting>
  <conditionalFormatting sqref="N50:O50">
    <cfRule type="notContainsBlanks" dxfId="92" priority="79">
      <formula>LEN(TRIM(N50))&gt;0</formula>
    </cfRule>
  </conditionalFormatting>
  <conditionalFormatting sqref="H50:J50">
    <cfRule type="notContainsBlanks" dxfId="91" priority="78">
      <formula>LEN(TRIM(H50))&gt;0</formula>
    </cfRule>
  </conditionalFormatting>
  <conditionalFormatting sqref="P105 P101">
    <cfRule type="colorScale" priority="76">
      <colorScale>
        <cfvo type="num" val="0"/>
        <cfvo type="num" val="0.5"/>
        <cfvo type="num" val="1"/>
        <color rgb="FFFF0000"/>
        <color rgb="FFFFFF00"/>
        <color rgb="FF00B050"/>
      </colorScale>
    </cfRule>
  </conditionalFormatting>
  <conditionalFormatting sqref="N101:O105">
    <cfRule type="notContainsBlanks" dxfId="90" priority="75">
      <formula>LEN(TRIM(N101))&gt;0</formula>
    </cfRule>
  </conditionalFormatting>
  <conditionalFormatting sqref="H101:J105">
    <cfRule type="notContainsBlanks" dxfId="89" priority="74">
      <formula>LEN(TRIM(H101))&gt;0</formula>
    </cfRule>
  </conditionalFormatting>
  <conditionalFormatting sqref="P107:P111">
    <cfRule type="colorScale" priority="72">
      <colorScale>
        <cfvo type="num" val="0"/>
        <cfvo type="num" val="0.5"/>
        <cfvo type="num" val="1"/>
        <color rgb="FFFF0000"/>
        <color rgb="FFFFFF00"/>
        <color rgb="FF00B050"/>
      </colorScale>
    </cfRule>
  </conditionalFormatting>
  <conditionalFormatting sqref="N107:O111">
    <cfRule type="notContainsBlanks" dxfId="88" priority="71">
      <formula>LEN(TRIM(N107))&gt;0</formula>
    </cfRule>
  </conditionalFormatting>
  <conditionalFormatting sqref="P165:P185">
    <cfRule type="colorScale" priority="68">
      <colorScale>
        <cfvo type="num" val="0"/>
        <cfvo type="num" val="0.5"/>
        <cfvo type="num" val="1"/>
        <color rgb="FFFF0000"/>
        <color rgb="FFFFFF00"/>
        <color rgb="FF00B050"/>
      </colorScale>
    </cfRule>
  </conditionalFormatting>
  <conditionalFormatting sqref="L165:O185">
    <cfRule type="notContainsBlanks" dxfId="87" priority="67">
      <formula>LEN(TRIM(L165))&gt;0</formula>
    </cfRule>
  </conditionalFormatting>
  <conditionalFormatting sqref="H165:J185">
    <cfRule type="notContainsBlanks" dxfId="86" priority="66">
      <formula>LEN(TRIM(H165))&gt;0</formula>
    </cfRule>
  </conditionalFormatting>
  <conditionalFormatting sqref="P126:P128">
    <cfRule type="colorScale" priority="59">
      <colorScale>
        <cfvo type="num" val="0"/>
        <cfvo type="num" val="0.5"/>
        <cfvo type="num" val="1"/>
        <color rgb="FFFF0000"/>
        <color rgb="FFFFFF00"/>
        <color rgb="FF00B050"/>
      </colorScale>
    </cfRule>
  </conditionalFormatting>
  <conditionalFormatting sqref="N132:O133">
    <cfRule type="notContainsBlanks" dxfId="85" priority="57">
      <formula>LEN(TRIM(N132))&gt;0</formula>
    </cfRule>
  </conditionalFormatting>
  <conditionalFormatting sqref="H83:K85">
    <cfRule type="notContainsBlanks" dxfId="84" priority="56">
      <formula>LEN(TRIM(H83))&gt;0</formula>
    </cfRule>
  </conditionalFormatting>
  <conditionalFormatting sqref="N83:O85">
    <cfRule type="notContainsBlanks" dxfId="83" priority="55">
      <formula>LEN(TRIM(N83))&gt;0</formula>
    </cfRule>
  </conditionalFormatting>
  <conditionalFormatting sqref="P162:P163">
    <cfRule type="colorScale" priority="50">
      <colorScale>
        <cfvo type="num" val="0"/>
        <cfvo type="num" val="0.5"/>
        <cfvo type="num" val="1"/>
        <color rgb="FFFF0000"/>
        <color rgb="FFFFFF00"/>
        <color rgb="FF00B050"/>
      </colorScale>
    </cfRule>
  </conditionalFormatting>
  <conditionalFormatting sqref="L191:O195">
    <cfRule type="notContainsBlanks" dxfId="82" priority="48">
      <formula>LEN(TRIM(L191))&gt;0</formula>
    </cfRule>
  </conditionalFormatting>
  <conditionalFormatting sqref="H191:J195">
    <cfRule type="notContainsBlanks" dxfId="81" priority="47">
      <formula>LEN(TRIM(H191))&gt;0</formula>
    </cfRule>
  </conditionalFormatting>
  <conditionalFormatting sqref="K191:K195">
    <cfRule type="notContainsBlanks" dxfId="80" priority="46">
      <formula>LEN(TRIM(K191))&gt;0</formula>
    </cfRule>
  </conditionalFormatting>
  <conditionalFormatting sqref="H126:K126">
    <cfRule type="notContainsBlanks" dxfId="79" priority="45">
      <formula>LEN(TRIM(H126))&gt;0</formula>
    </cfRule>
  </conditionalFormatting>
  <conditionalFormatting sqref="P132:P134">
    <cfRule type="colorScale" priority="44">
      <colorScale>
        <cfvo type="num" val="0"/>
        <cfvo type="num" val="0.5"/>
        <cfvo type="num" val="1"/>
        <color rgb="FFFF0000"/>
        <color rgb="FFFFFF00"/>
        <color rgb="FF00B050"/>
      </colorScale>
    </cfRule>
  </conditionalFormatting>
  <conditionalFormatting sqref="P154">
    <cfRule type="colorScale" priority="39">
      <colorScale>
        <cfvo type="num" val="0"/>
        <cfvo type="num" val="0.5"/>
        <cfvo type="num" val="1"/>
        <color rgb="FFFF0000"/>
        <color rgb="FFFFFF00"/>
        <color rgb="FF00B050"/>
      </colorScale>
    </cfRule>
  </conditionalFormatting>
  <conditionalFormatting sqref="N135:O135">
    <cfRule type="notContainsBlanks" dxfId="78" priority="43">
      <formula>LEN(TRIM(N135))&gt;0</formula>
    </cfRule>
  </conditionalFormatting>
  <conditionalFormatting sqref="H135:K135">
    <cfRule type="notContainsBlanks" dxfId="77" priority="42">
      <formula>LEN(TRIM(H135))&gt;0</formula>
    </cfRule>
  </conditionalFormatting>
  <conditionalFormatting sqref="P135:P144">
    <cfRule type="colorScale" priority="41">
      <colorScale>
        <cfvo type="num" val="0"/>
        <cfvo type="num" val="0.5"/>
        <cfvo type="num" val="1"/>
        <color rgb="FFFF0000"/>
        <color rgb="FFFFFF00"/>
        <color rgb="FF00B050"/>
      </colorScale>
    </cfRule>
  </conditionalFormatting>
  <conditionalFormatting sqref="P150">
    <cfRule type="colorScale" priority="40">
      <colorScale>
        <cfvo type="num" val="0"/>
        <cfvo type="num" val="0.5"/>
        <cfvo type="num" val="1"/>
        <color rgb="FFFF0000"/>
        <color rgb="FFFFFF00"/>
        <color rgb="FF00B050"/>
      </colorScale>
    </cfRule>
  </conditionalFormatting>
  <conditionalFormatting sqref="N47:O47">
    <cfRule type="notContainsBlanks" dxfId="76" priority="38">
      <formula>LEN(TRIM(N47))&gt;0</formula>
    </cfRule>
  </conditionalFormatting>
  <conditionalFormatting sqref="H47:K47">
    <cfRule type="notContainsBlanks" dxfId="75" priority="37">
      <formula>LEN(TRIM(H47))&gt;0</formula>
    </cfRule>
  </conditionalFormatting>
  <conditionalFormatting sqref="H159:K160">
    <cfRule type="notContainsBlanks" dxfId="74" priority="51">
      <formula>LEN(TRIM(#REF!))&gt;0</formula>
    </cfRule>
  </conditionalFormatting>
  <conditionalFormatting sqref="H161:K161 H164:K164">
    <cfRule type="notContainsBlanks" dxfId="73" priority="54">
      <formula>LEN(TRIM(#REF!))&gt;0</formula>
    </cfRule>
  </conditionalFormatting>
  <conditionalFormatting sqref="H162:K163">
    <cfRule type="notContainsBlanks" dxfId="72" priority="49">
      <formula>LEN(TRIM(#REF!))&gt;0</formula>
    </cfRule>
  </conditionalFormatting>
  <conditionalFormatting sqref="H10:K10">
    <cfRule type="notContainsBlanks" dxfId="71" priority="36">
      <formula>LEN(TRIM(H10))&gt;0</formula>
    </cfRule>
  </conditionalFormatting>
  <conditionalFormatting sqref="H42:K42">
    <cfRule type="notContainsBlanks" dxfId="70" priority="35">
      <formula>LEN(TRIM(H42))&gt;0</formula>
    </cfRule>
  </conditionalFormatting>
  <conditionalFormatting sqref="N87:O87">
    <cfRule type="notContainsBlanks" dxfId="69" priority="33">
      <formula>LEN(TRIM(N87))&gt;0</formula>
    </cfRule>
  </conditionalFormatting>
  <conditionalFormatting sqref="P87">
    <cfRule type="colorScale" priority="34">
      <colorScale>
        <cfvo type="num" val="0"/>
        <cfvo type="num" val="0.5"/>
        <cfvo type="num" val="1"/>
        <color rgb="FFFF0000"/>
        <color rgb="FFFFFF00"/>
        <color rgb="FF00B050"/>
      </colorScale>
    </cfRule>
  </conditionalFormatting>
  <conditionalFormatting sqref="K87">
    <cfRule type="notContainsBlanks" dxfId="68" priority="31">
      <formula>LEN(TRIM(K87))&gt;0</formula>
    </cfRule>
  </conditionalFormatting>
  <conditionalFormatting sqref="P69">
    <cfRule type="colorScale" priority="26">
      <colorScale>
        <cfvo type="num" val="0"/>
        <cfvo type="num" val="0.5"/>
        <cfvo type="num" val="1"/>
        <color rgb="FFFF0000"/>
        <color rgb="FFFFFF00"/>
        <color rgb="FF00B050"/>
      </colorScale>
    </cfRule>
  </conditionalFormatting>
  <conditionalFormatting sqref="H90:J90 H94:J94">
    <cfRule type="notContainsBlanks" dxfId="67" priority="24">
      <formula>LEN(TRIM(H90))&gt;0</formula>
    </cfRule>
  </conditionalFormatting>
  <conditionalFormatting sqref="K90 K94">
    <cfRule type="notContainsBlanks" dxfId="66" priority="23">
      <formula>LEN(TRIM(K90))&gt;0</formula>
    </cfRule>
  </conditionalFormatting>
  <conditionalFormatting sqref="H91:K93">
    <cfRule type="notContainsBlanks" dxfId="65" priority="22">
      <formula>LEN(TRIM(H91))&gt;0</formula>
    </cfRule>
  </conditionalFormatting>
  <conditionalFormatting sqref="K95">
    <cfRule type="notContainsBlanks" dxfId="64" priority="20">
      <formula>LEN(TRIM(K95))&gt;0</formula>
    </cfRule>
  </conditionalFormatting>
  <conditionalFormatting sqref="N159:O164">
    <cfRule type="notContainsBlanks" dxfId="63" priority="19">
      <formula>LEN(TRIM(N159))&gt;0</formula>
    </cfRule>
  </conditionalFormatting>
  <conditionalFormatting sqref="L123:M125 L127:M131">
    <cfRule type="notContainsBlanks" dxfId="62" priority="9">
      <formula>LEN(TRIM(L123))&gt;0</formula>
    </cfRule>
  </conditionalFormatting>
  <conditionalFormatting sqref="L126:M126">
    <cfRule type="notContainsBlanks" dxfId="61" priority="8">
      <formula>LEN(TRIM(L126))&gt;0</formula>
    </cfRule>
  </conditionalFormatting>
  <conditionalFormatting sqref="L69:M69">
    <cfRule type="notContainsBlanks" dxfId="60" priority="2">
      <formula>LEN(TRIM(L69))&gt;0</formula>
    </cfRule>
  </conditionalFormatting>
  <conditionalFormatting sqref="L49:M49 L106:M106 L134:M134 L6:M43 L70:M81 L52:M68 L90:M99 L136:M158">
    <cfRule type="notContainsBlanks" dxfId="59" priority="17">
      <formula>LEN(TRIM(L6))&gt;0</formula>
    </cfRule>
  </conditionalFormatting>
  <conditionalFormatting sqref="L44:M46 L48:M48">
    <cfRule type="notContainsBlanks" dxfId="58" priority="16">
      <formula>LEN(TRIM(L44))&gt;0</formula>
    </cfRule>
  </conditionalFormatting>
  <conditionalFormatting sqref="L112:M121">
    <cfRule type="notContainsBlanks" dxfId="57" priority="18">
      <formula>LEN(TRIM(L112))&gt;0</formula>
    </cfRule>
  </conditionalFormatting>
  <conditionalFormatting sqref="L82:M82 L86:M86">
    <cfRule type="notContainsBlanks" dxfId="56" priority="15">
      <formula>LEN(TRIM(L82))&gt;0</formula>
    </cfRule>
  </conditionalFormatting>
  <conditionalFormatting sqref="L88:M88">
    <cfRule type="notContainsBlanks" dxfId="55" priority="14">
      <formula>LEN(TRIM(L88))&gt;0</formula>
    </cfRule>
  </conditionalFormatting>
  <conditionalFormatting sqref="L89:M89">
    <cfRule type="notContainsBlanks" dxfId="54" priority="13">
      <formula>LEN(TRIM(L89))&gt;0</formula>
    </cfRule>
  </conditionalFormatting>
  <conditionalFormatting sqref="L50:M50">
    <cfRule type="notContainsBlanks" dxfId="53" priority="12">
      <formula>LEN(TRIM(L50))&gt;0</formula>
    </cfRule>
  </conditionalFormatting>
  <conditionalFormatting sqref="L101:M105">
    <cfRule type="notContainsBlanks" dxfId="52" priority="11">
      <formula>LEN(TRIM(L101))&gt;0</formula>
    </cfRule>
  </conditionalFormatting>
  <conditionalFormatting sqref="L107:M111">
    <cfRule type="notContainsBlanks" dxfId="51" priority="10">
      <formula>LEN(TRIM(L107))&gt;0</formula>
    </cfRule>
  </conditionalFormatting>
  <conditionalFormatting sqref="L132:M133">
    <cfRule type="notContainsBlanks" dxfId="50" priority="7">
      <formula>LEN(TRIM(L132))&gt;0</formula>
    </cfRule>
  </conditionalFormatting>
  <conditionalFormatting sqref="L83:M85">
    <cfRule type="notContainsBlanks" dxfId="49" priority="6">
      <formula>LEN(TRIM(L83))&gt;0</formula>
    </cfRule>
  </conditionalFormatting>
  <conditionalFormatting sqref="L135:M135">
    <cfRule type="notContainsBlanks" dxfId="48" priority="5">
      <formula>LEN(TRIM(L135))&gt;0</formula>
    </cfRule>
  </conditionalFormatting>
  <conditionalFormatting sqref="L47:M47">
    <cfRule type="notContainsBlanks" dxfId="47" priority="4">
      <formula>LEN(TRIM(L47))&gt;0</formula>
    </cfRule>
  </conditionalFormatting>
  <conditionalFormatting sqref="L87:M87">
    <cfRule type="notContainsBlanks" dxfId="46" priority="3">
      <formula>LEN(TRIM(L87))&gt;0</formula>
    </cfRule>
  </conditionalFormatting>
  <conditionalFormatting sqref="L159:M164">
    <cfRule type="notContainsBlanks" dxfId="45" priority="1">
      <formula>LEN(TRIM(L159))&gt;0</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1152"/>
  <sheetViews>
    <sheetView tabSelected="1" topLeftCell="A2" workbookViewId="0">
      <pane xSplit="4" ySplit="62" topLeftCell="F83" activePane="bottomRight" state="frozen"/>
      <selection activeCell="A2" sqref="A2"/>
      <selection pane="topRight" activeCell="E2" sqref="E2"/>
      <selection pane="bottomLeft" activeCell="A64" sqref="A64"/>
      <selection pane="bottomRight" activeCell="W100" sqref="W100"/>
    </sheetView>
  </sheetViews>
  <sheetFormatPr defaultColWidth="14.44140625" defaultRowHeight="15" customHeight="1" x14ac:dyDescent="0.25"/>
  <cols>
    <col min="1" max="1" width="7.5546875" style="19" hidden="1" customWidth="1"/>
    <col min="2" max="2" width="20.109375" style="21" hidden="1" customWidth="1"/>
    <col min="3" max="3" width="20" style="21" hidden="1" customWidth="1"/>
    <col min="4" max="4" width="10.109375" style="21" hidden="1" customWidth="1"/>
    <col min="5" max="5" width="10.5546875" style="21" hidden="1" customWidth="1"/>
    <col min="6" max="6" width="51.5546875" style="21" customWidth="1"/>
    <col min="7" max="7" width="10.6640625" style="19" customWidth="1"/>
    <col min="8" max="11" width="6.109375" style="21" customWidth="1"/>
    <col min="12" max="15" width="7.33203125" style="21" customWidth="1"/>
    <col min="16" max="16" width="14.44140625" style="21" customWidth="1"/>
    <col min="17" max="17" width="2.44140625" style="21" customWidth="1"/>
    <col min="18" max="20" width="0" style="23" hidden="1" customWidth="1"/>
    <col min="21" max="21" width="4.109375" style="21" hidden="1" customWidth="1"/>
    <col min="22" max="22" width="52.44140625" style="21" customWidth="1"/>
    <col min="23" max="23" width="47" style="21" customWidth="1"/>
    <col min="24" max="25" width="26.6640625" style="21" customWidth="1"/>
    <col min="26" max="26" width="2.88671875" style="21" customWidth="1"/>
    <col min="27" max="28" width="14.44140625" style="21" customWidth="1"/>
    <col min="29" max="16384" width="14.44140625" style="21"/>
  </cols>
  <sheetData>
    <row r="1" spans="1:28" ht="15" customHeight="1" thickBot="1" x14ac:dyDescent="0.35">
      <c r="B1" s="20" t="s">
        <v>36</v>
      </c>
      <c r="D1" s="22"/>
    </row>
    <row r="2" spans="1:28" ht="15" customHeight="1" thickBot="1" x14ac:dyDescent="0.3">
      <c r="D2" s="22"/>
      <c r="M2" s="101"/>
      <c r="N2" s="102"/>
      <c r="O2" s="103" t="s">
        <v>19</v>
      </c>
      <c r="P2" s="24">
        <f>AVERAGE(P6:P163)</f>
        <v>0.3346037008563435</v>
      </c>
    </row>
    <row r="3" spans="1:28" ht="15" customHeight="1" thickBot="1" x14ac:dyDescent="0.35">
      <c r="B3" s="21" t="s">
        <v>37</v>
      </c>
      <c r="C3" s="25"/>
      <c r="E3" s="26" t="s">
        <v>6</v>
      </c>
      <c r="F3" s="104" t="s">
        <v>255</v>
      </c>
      <c r="G3" s="280"/>
      <c r="H3" s="717" t="s">
        <v>7</v>
      </c>
      <c r="I3" s="718"/>
      <c r="J3" s="718"/>
      <c r="K3" s="719"/>
      <c r="L3" s="717" t="s">
        <v>7</v>
      </c>
      <c r="M3" s="720"/>
      <c r="N3" s="720"/>
      <c r="O3" s="721"/>
      <c r="P3" s="141"/>
      <c r="R3" s="722" t="s">
        <v>38</v>
      </c>
      <c r="S3" s="723"/>
      <c r="T3" s="724"/>
      <c r="U3" s="18"/>
      <c r="V3" s="29"/>
      <c r="W3" s="30"/>
      <c r="X3" s="29"/>
      <c r="Y3" s="30"/>
      <c r="Z3" s="31"/>
      <c r="AA3" s="29"/>
      <c r="AB3" s="30"/>
    </row>
    <row r="4" spans="1:28" ht="15" customHeight="1" thickBot="1" x14ac:dyDescent="0.3">
      <c r="C4" s="22"/>
      <c r="G4" s="281"/>
      <c r="H4" s="725" t="s">
        <v>20</v>
      </c>
      <c r="I4" s="725"/>
      <c r="J4" s="725"/>
      <c r="K4" s="725"/>
      <c r="L4" s="725" t="s">
        <v>21</v>
      </c>
      <c r="M4" s="725"/>
      <c r="N4" s="725"/>
      <c r="O4" s="725"/>
      <c r="P4" s="142" t="s">
        <v>22</v>
      </c>
      <c r="R4" s="783" t="s">
        <v>3</v>
      </c>
      <c r="S4" s="783" t="s">
        <v>8</v>
      </c>
      <c r="T4" s="783" t="s">
        <v>18</v>
      </c>
      <c r="U4" s="18"/>
      <c r="V4" s="712" t="s">
        <v>39</v>
      </c>
      <c r="W4" s="713"/>
      <c r="X4" s="713"/>
      <c r="Y4" s="714"/>
      <c r="Z4" s="140"/>
      <c r="AA4" s="715" t="s">
        <v>9</v>
      </c>
      <c r="AB4" s="716"/>
    </row>
    <row r="5" spans="1:28" ht="35.25" customHeight="1" x14ac:dyDescent="0.3">
      <c r="A5" s="33" t="s">
        <v>40</v>
      </c>
      <c r="B5" s="34" t="s">
        <v>41</v>
      </c>
      <c r="C5" s="35" t="s">
        <v>42</v>
      </c>
      <c r="D5" s="36" t="s">
        <v>43</v>
      </c>
      <c r="E5" s="37" t="s">
        <v>44</v>
      </c>
      <c r="F5" s="139" t="s">
        <v>108</v>
      </c>
      <c r="G5" s="282" t="s">
        <v>45</v>
      </c>
      <c r="H5" s="38" t="s">
        <v>2</v>
      </c>
      <c r="I5" s="38" t="s">
        <v>10</v>
      </c>
      <c r="J5" s="38" t="s">
        <v>11</v>
      </c>
      <c r="K5" s="38" t="s">
        <v>12</v>
      </c>
      <c r="L5" s="38" t="s">
        <v>2</v>
      </c>
      <c r="M5" s="38" t="s">
        <v>10</v>
      </c>
      <c r="N5" s="38" t="s">
        <v>11</v>
      </c>
      <c r="O5" s="38" t="s">
        <v>12</v>
      </c>
      <c r="P5" s="39" t="s">
        <v>46</v>
      </c>
      <c r="R5" s="784"/>
      <c r="S5" s="784"/>
      <c r="T5" s="784"/>
      <c r="U5" s="3"/>
      <c r="V5" s="4" t="s">
        <v>23</v>
      </c>
      <c r="W5" s="5" t="s">
        <v>24</v>
      </c>
      <c r="X5" s="5" t="s">
        <v>25</v>
      </c>
      <c r="Y5" s="6" t="s">
        <v>26</v>
      </c>
      <c r="Z5" s="7"/>
      <c r="AA5" s="194" t="s">
        <v>0</v>
      </c>
      <c r="AB5" s="195" t="s">
        <v>13</v>
      </c>
    </row>
    <row r="6" spans="1:28" ht="27.75" hidden="1" customHeight="1" x14ac:dyDescent="0.25">
      <c r="A6" s="600" t="s">
        <v>47</v>
      </c>
      <c r="B6" s="731" t="s">
        <v>48</v>
      </c>
      <c r="C6" s="734" t="s">
        <v>49</v>
      </c>
      <c r="D6" s="736">
        <v>0.87</v>
      </c>
      <c r="E6" s="739" t="s">
        <v>50</v>
      </c>
      <c r="F6" s="104"/>
      <c r="G6" s="124"/>
      <c r="H6" s="25"/>
      <c r="I6" s="25"/>
      <c r="J6" s="25"/>
      <c r="K6" s="25"/>
      <c r="L6" s="25"/>
      <c r="M6" s="25"/>
      <c r="N6" s="25"/>
      <c r="O6" s="25"/>
      <c r="P6" s="196"/>
      <c r="R6" s="42"/>
      <c r="S6" s="43"/>
      <c r="T6" s="44"/>
      <c r="V6" s="45"/>
      <c r="W6" s="46"/>
      <c r="X6" s="46"/>
      <c r="Y6" s="47"/>
      <c r="AA6" s="45"/>
      <c r="AB6" s="47"/>
    </row>
    <row r="7" spans="1:28" ht="27.75" hidden="1" customHeight="1" x14ac:dyDescent="0.25">
      <c r="A7" s="600"/>
      <c r="B7" s="732"/>
      <c r="C7" s="734"/>
      <c r="D7" s="737"/>
      <c r="E7" s="598"/>
      <c r="F7" s="104"/>
      <c r="G7" s="124"/>
      <c r="H7" s="25"/>
      <c r="I7" s="25"/>
      <c r="J7" s="25"/>
      <c r="K7" s="25"/>
      <c r="L7" s="25"/>
      <c r="M7" s="25"/>
      <c r="N7" s="25"/>
      <c r="O7" s="25"/>
      <c r="P7" s="196"/>
      <c r="R7" s="48"/>
      <c r="S7" s="49"/>
      <c r="T7" s="65"/>
      <c r="V7" s="50"/>
      <c r="W7" s="25"/>
      <c r="X7" s="25"/>
      <c r="Y7" s="51"/>
      <c r="AA7" s="50"/>
      <c r="AB7" s="51"/>
    </row>
    <row r="8" spans="1:28" ht="27.75" hidden="1" customHeight="1" x14ac:dyDescent="0.25">
      <c r="A8" s="600"/>
      <c r="B8" s="732"/>
      <c r="C8" s="734"/>
      <c r="D8" s="737"/>
      <c r="E8" s="598"/>
      <c r="F8" s="104"/>
      <c r="G8" s="124"/>
      <c r="H8" s="25"/>
      <c r="I8" s="25"/>
      <c r="J8" s="25"/>
      <c r="K8" s="25"/>
      <c r="L8" s="25"/>
      <c r="M8" s="25"/>
      <c r="N8" s="25"/>
      <c r="O8" s="25"/>
      <c r="P8" s="196"/>
      <c r="R8" s="48"/>
      <c r="S8" s="49"/>
      <c r="T8" s="65"/>
      <c r="V8" s="50"/>
      <c r="W8" s="25"/>
      <c r="X8" s="25"/>
      <c r="Y8" s="51"/>
      <c r="AA8" s="50"/>
      <c r="AB8" s="51"/>
    </row>
    <row r="9" spans="1:28" ht="27.75" hidden="1" customHeight="1" thickBot="1" x14ac:dyDescent="0.3">
      <c r="A9" s="600"/>
      <c r="B9" s="732"/>
      <c r="C9" s="735"/>
      <c r="D9" s="738"/>
      <c r="E9" s="645"/>
      <c r="F9" s="106"/>
      <c r="G9" s="227"/>
      <c r="H9" s="53"/>
      <c r="I9" s="53"/>
      <c r="J9" s="53"/>
      <c r="K9" s="53"/>
      <c r="L9" s="53"/>
      <c r="M9" s="53"/>
      <c r="N9" s="53"/>
      <c r="O9" s="53"/>
      <c r="P9" s="196"/>
      <c r="R9" s="48"/>
      <c r="S9" s="49"/>
      <c r="T9" s="65"/>
      <c r="V9" s="50"/>
      <c r="W9" s="25"/>
      <c r="X9" s="25"/>
      <c r="Y9" s="51"/>
      <c r="AA9" s="50"/>
      <c r="AB9" s="51"/>
    </row>
    <row r="10" spans="1:28" ht="27.75" hidden="1" customHeight="1" x14ac:dyDescent="0.25">
      <c r="A10" s="600"/>
      <c r="B10" s="732"/>
      <c r="C10" s="698" t="s">
        <v>51</v>
      </c>
      <c r="D10" s="683">
        <v>0.63</v>
      </c>
      <c r="E10" s="680" t="s">
        <v>52</v>
      </c>
      <c r="F10" s="105"/>
      <c r="G10" s="125"/>
      <c r="H10" s="46"/>
      <c r="I10" s="46"/>
      <c r="J10" s="46"/>
      <c r="K10" s="46"/>
      <c r="L10" s="46"/>
      <c r="M10" s="46"/>
      <c r="N10" s="46"/>
      <c r="O10" s="46"/>
      <c r="P10" s="196"/>
      <c r="R10" s="48"/>
      <c r="S10" s="49"/>
      <c r="T10" s="65"/>
      <c r="V10" s="50"/>
      <c r="W10" s="25"/>
      <c r="X10" s="25"/>
      <c r="Y10" s="51"/>
      <c r="AA10" s="50"/>
      <c r="AB10" s="51"/>
    </row>
    <row r="11" spans="1:28" ht="27.75" hidden="1" customHeight="1" x14ac:dyDescent="0.25">
      <c r="A11" s="600"/>
      <c r="B11" s="732"/>
      <c r="C11" s="699"/>
      <c r="D11" s="684"/>
      <c r="E11" s="681"/>
      <c r="F11" s="104"/>
      <c r="G11" s="124"/>
      <c r="H11" s="25"/>
      <c r="I11" s="25"/>
      <c r="J11" s="25"/>
      <c r="K11" s="25"/>
      <c r="L11" s="25"/>
      <c r="M11" s="25"/>
      <c r="N11" s="25"/>
      <c r="O11" s="25"/>
      <c r="P11" s="196"/>
      <c r="R11" s="48"/>
      <c r="S11" s="49"/>
      <c r="T11" s="65"/>
      <c r="V11" s="50"/>
      <c r="W11" s="25"/>
      <c r="X11" s="25"/>
      <c r="Y11" s="51"/>
      <c r="AA11" s="50"/>
      <c r="AB11" s="51"/>
    </row>
    <row r="12" spans="1:28" ht="27.75" hidden="1" customHeight="1" x14ac:dyDescent="0.25">
      <c r="A12" s="600"/>
      <c r="B12" s="732"/>
      <c r="C12" s="699"/>
      <c r="D12" s="684"/>
      <c r="E12" s="681"/>
      <c r="F12" s="104"/>
      <c r="G12" s="124"/>
      <c r="H12" s="25"/>
      <c r="I12" s="25"/>
      <c r="J12" s="25"/>
      <c r="K12" s="25"/>
      <c r="L12" s="25"/>
      <c r="M12" s="25"/>
      <c r="N12" s="25"/>
      <c r="O12" s="25"/>
      <c r="P12" s="196"/>
      <c r="R12" s="48"/>
      <c r="S12" s="49"/>
      <c r="T12" s="65"/>
      <c r="V12" s="50"/>
      <c r="W12" s="25"/>
      <c r="X12" s="25"/>
      <c r="Y12" s="51"/>
      <c r="AA12" s="50"/>
      <c r="AB12" s="51"/>
    </row>
    <row r="13" spans="1:28" ht="32.25" hidden="1" customHeight="1" thickBot="1" x14ac:dyDescent="0.3">
      <c r="A13" s="601"/>
      <c r="B13" s="733"/>
      <c r="C13" s="740"/>
      <c r="D13" s="685"/>
      <c r="E13" s="682"/>
      <c r="F13" s="106"/>
      <c r="G13" s="227"/>
      <c r="H13" s="53"/>
      <c r="I13" s="53"/>
      <c r="J13" s="53"/>
      <c r="K13" s="53"/>
      <c r="L13" s="53"/>
      <c r="M13" s="53"/>
      <c r="N13" s="53"/>
      <c r="O13" s="53"/>
      <c r="P13" s="196"/>
      <c r="R13" s="48"/>
      <c r="S13" s="49"/>
      <c r="T13" s="65"/>
      <c r="V13" s="50"/>
      <c r="W13" s="25"/>
      <c r="X13" s="25"/>
      <c r="Y13" s="51"/>
      <c r="AA13" s="50"/>
      <c r="AB13" s="51"/>
    </row>
    <row r="14" spans="1:28" ht="32.25" hidden="1" customHeight="1" x14ac:dyDescent="0.25">
      <c r="A14" s="601"/>
      <c r="B14" s="706" t="s">
        <v>53</v>
      </c>
      <c r="C14" s="709" t="s">
        <v>54</v>
      </c>
      <c r="D14" s="683">
        <v>0.44</v>
      </c>
      <c r="E14" s="680" t="s">
        <v>55</v>
      </c>
      <c r="F14" s="105"/>
      <c r="G14" s="125"/>
      <c r="H14" s="46"/>
      <c r="I14" s="46"/>
      <c r="J14" s="46"/>
      <c r="K14" s="46"/>
      <c r="L14" s="46"/>
      <c r="M14" s="46"/>
      <c r="N14" s="46"/>
      <c r="O14" s="46"/>
      <c r="P14" s="196"/>
      <c r="R14" s="48"/>
      <c r="S14" s="49"/>
      <c r="T14" s="65"/>
      <c r="V14" s="50"/>
      <c r="W14" s="25"/>
      <c r="X14" s="25"/>
      <c r="Y14" s="51"/>
      <c r="AA14" s="50"/>
      <c r="AB14" s="51"/>
    </row>
    <row r="15" spans="1:28" ht="32.25" hidden="1" customHeight="1" x14ac:dyDescent="0.25">
      <c r="A15" s="601"/>
      <c r="B15" s="707"/>
      <c r="C15" s="710"/>
      <c r="D15" s="684"/>
      <c r="E15" s="681"/>
      <c r="F15" s="104"/>
      <c r="G15" s="124"/>
      <c r="H15" s="25"/>
      <c r="I15" s="25"/>
      <c r="J15" s="25"/>
      <c r="K15" s="25"/>
      <c r="L15" s="25"/>
      <c r="M15" s="25"/>
      <c r="N15" s="25"/>
      <c r="O15" s="25"/>
      <c r="P15" s="196"/>
      <c r="R15" s="48"/>
      <c r="S15" s="49"/>
      <c r="T15" s="65"/>
      <c r="V15" s="50"/>
      <c r="W15" s="25"/>
      <c r="X15" s="25"/>
      <c r="Y15" s="51"/>
      <c r="AA15" s="50"/>
      <c r="AB15" s="51"/>
    </row>
    <row r="16" spans="1:28" ht="32.25" hidden="1" customHeight="1" x14ac:dyDescent="0.25">
      <c r="A16" s="601"/>
      <c r="B16" s="707"/>
      <c r="C16" s="710"/>
      <c r="D16" s="684"/>
      <c r="E16" s="681"/>
      <c r="F16" s="104"/>
      <c r="G16" s="124"/>
      <c r="H16" s="25"/>
      <c r="I16" s="25"/>
      <c r="J16" s="25"/>
      <c r="K16" s="25"/>
      <c r="L16" s="25"/>
      <c r="M16" s="25"/>
      <c r="N16" s="25"/>
      <c r="O16" s="25"/>
      <c r="P16" s="196"/>
      <c r="R16" s="48"/>
      <c r="S16" s="49"/>
      <c r="T16" s="65"/>
      <c r="V16" s="50"/>
      <c r="W16" s="25"/>
      <c r="X16" s="25"/>
      <c r="Y16" s="51"/>
      <c r="AA16" s="50"/>
      <c r="AB16" s="51"/>
    </row>
    <row r="17" spans="1:28" ht="33.75" hidden="1" customHeight="1" thickBot="1" x14ac:dyDescent="0.3">
      <c r="A17" s="601"/>
      <c r="B17" s="707"/>
      <c r="C17" s="711"/>
      <c r="D17" s="685"/>
      <c r="E17" s="682"/>
      <c r="F17" s="106"/>
      <c r="G17" s="227"/>
      <c r="H17" s="53"/>
      <c r="I17" s="53"/>
      <c r="J17" s="53"/>
      <c r="K17" s="53"/>
      <c r="L17" s="53"/>
      <c r="M17" s="53"/>
      <c r="N17" s="53"/>
      <c r="O17" s="53"/>
      <c r="P17" s="196"/>
      <c r="R17" s="48"/>
      <c r="S17" s="49"/>
      <c r="T17" s="65"/>
      <c r="V17" s="50"/>
      <c r="W17" s="25"/>
      <c r="X17" s="25"/>
      <c r="Y17" s="51"/>
      <c r="AA17" s="50"/>
      <c r="AB17" s="51"/>
    </row>
    <row r="18" spans="1:28" ht="33.75" hidden="1" customHeight="1" x14ac:dyDescent="0.25">
      <c r="A18" s="601"/>
      <c r="B18" s="707"/>
      <c r="C18" s="686" t="s">
        <v>56</v>
      </c>
      <c r="D18" s="779"/>
      <c r="E18" s="785"/>
      <c r="F18" s="105"/>
      <c r="G18" s="125"/>
      <c r="H18" s="46"/>
      <c r="I18" s="46"/>
      <c r="J18" s="46"/>
      <c r="K18" s="46"/>
      <c r="L18" s="46"/>
      <c r="M18" s="46"/>
      <c r="N18" s="46"/>
      <c r="O18" s="46"/>
      <c r="P18" s="196"/>
      <c r="R18" s="48"/>
      <c r="S18" s="49"/>
      <c r="T18" s="65"/>
      <c r="V18" s="50"/>
      <c r="W18" s="25"/>
      <c r="X18" s="25"/>
      <c r="Y18" s="51"/>
      <c r="AA18" s="50"/>
      <c r="AB18" s="51"/>
    </row>
    <row r="19" spans="1:28" ht="33.75" hidden="1" customHeight="1" x14ac:dyDescent="0.25">
      <c r="A19" s="601"/>
      <c r="B19" s="707"/>
      <c r="C19" s="687"/>
      <c r="D19" s="780"/>
      <c r="E19" s="786"/>
      <c r="F19" s="104"/>
      <c r="G19" s="124"/>
      <c r="H19" s="25"/>
      <c r="I19" s="25"/>
      <c r="J19" s="25"/>
      <c r="K19" s="25"/>
      <c r="L19" s="25"/>
      <c r="M19" s="25"/>
      <c r="N19" s="25"/>
      <c r="O19" s="25"/>
      <c r="P19" s="196"/>
      <c r="R19" s="48"/>
      <c r="S19" s="49"/>
      <c r="T19" s="65"/>
      <c r="V19" s="50"/>
      <c r="W19" s="25"/>
      <c r="X19" s="25"/>
      <c r="Y19" s="51"/>
      <c r="AA19" s="50"/>
      <c r="AB19" s="51"/>
    </row>
    <row r="20" spans="1:28" ht="37.5" hidden="1" customHeight="1" x14ac:dyDescent="0.25">
      <c r="A20" s="601"/>
      <c r="B20" s="707"/>
      <c r="C20" s="687"/>
      <c r="D20" s="780"/>
      <c r="E20" s="786"/>
      <c r="F20" s="104"/>
      <c r="G20" s="124"/>
      <c r="H20" s="25"/>
      <c r="I20" s="25"/>
      <c r="J20" s="25"/>
      <c r="K20" s="25"/>
      <c r="L20" s="25"/>
      <c r="M20" s="25"/>
      <c r="N20" s="25"/>
      <c r="O20" s="25"/>
      <c r="P20" s="196"/>
      <c r="R20" s="48"/>
      <c r="S20" s="49"/>
      <c r="T20" s="65"/>
      <c r="V20" s="50"/>
      <c r="W20" s="25"/>
      <c r="X20" s="25"/>
      <c r="Y20" s="51"/>
      <c r="AA20" s="50"/>
      <c r="AB20" s="51"/>
    </row>
    <row r="21" spans="1:28" ht="39" hidden="1" customHeight="1" thickBot="1" x14ac:dyDescent="0.3">
      <c r="A21" s="601"/>
      <c r="B21" s="708"/>
      <c r="C21" s="688"/>
      <c r="D21" s="781"/>
      <c r="E21" s="787"/>
      <c r="F21" s="106"/>
      <c r="G21" s="227"/>
      <c r="H21" s="53"/>
      <c r="I21" s="53"/>
      <c r="J21" s="53"/>
      <c r="K21" s="53"/>
      <c r="L21" s="53"/>
      <c r="M21" s="53"/>
      <c r="N21" s="53"/>
      <c r="O21" s="53"/>
      <c r="P21" s="196"/>
      <c r="R21" s="48"/>
      <c r="S21" s="49"/>
      <c r="T21" s="65"/>
      <c r="V21" s="50"/>
      <c r="W21" s="25"/>
      <c r="X21" s="25"/>
      <c r="Y21" s="51"/>
      <c r="AA21" s="50"/>
      <c r="AB21" s="51"/>
    </row>
    <row r="22" spans="1:28" ht="32.25" hidden="1" customHeight="1" x14ac:dyDescent="0.25">
      <c r="A22" s="601"/>
      <c r="B22" s="695" t="s">
        <v>103</v>
      </c>
      <c r="C22" s="698" t="s">
        <v>57</v>
      </c>
      <c r="D22" s="702">
        <v>0.92</v>
      </c>
      <c r="E22" s="644" t="s">
        <v>50</v>
      </c>
      <c r="F22" s="105"/>
      <c r="G22" s="125"/>
      <c r="H22" s="46"/>
      <c r="I22" s="46"/>
      <c r="J22" s="46"/>
      <c r="K22" s="46"/>
      <c r="L22" s="46"/>
      <c r="M22" s="46"/>
      <c r="N22" s="46"/>
      <c r="O22" s="46"/>
      <c r="P22" s="196"/>
      <c r="R22" s="48"/>
      <c r="S22" s="49"/>
      <c r="T22" s="65"/>
      <c r="V22" s="50"/>
      <c r="W22" s="25"/>
      <c r="X22" s="25"/>
      <c r="Y22" s="51"/>
      <c r="AA22" s="50"/>
      <c r="AB22" s="51"/>
    </row>
    <row r="23" spans="1:28" ht="32.25" hidden="1" customHeight="1" x14ac:dyDescent="0.25">
      <c r="A23" s="601"/>
      <c r="B23" s="696"/>
      <c r="C23" s="700"/>
      <c r="D23" s="607"/>
      <c r="E23" s="598"/>
      <c r="F23" s="104"/>
      <c r="G23" s="124"/>
      <c r="H23" s="25"/>
      <c r="I23" s="25"/>
      <c r="J23" s="25"/>
      <c r="K23" s="25"/>
      <c r="L23" s="25"/>
      <c r="M23" s="25"/>
      <c r="N23" s="25"/>
      <c r="O23" s="25"/>
      <c r="P23" s="196"/>
      <c r="R23" s="48"/>
      <c r="S23" s="49"/>
      <c r="T23" s="65"/>
      <c r="V23" s="50"/>
      <c r="W23" s="25"/>
      <c r="X23" s="25"/>
      <c r="Y23" s="51"/>
      <c r="AA23" s="50"/>
      <c r="AB23" s="51"/>
    </row>
    <row r="24" spans="1:28" ht="32.25" hidden="1" customHeight="1" x14ac:dyDescent="0.25">
      <c r="A24" s="601"/>
      <c r="B24" s="696"/>
      <c r="C24" s="700"/>
      <c r="D24" s="607"/>
      <c r="E24" s="598"/>
      <c r="F24" s="104"/>
      <c r="G24" s="124"/>
      <c r="H24" s="25"/>
      <c r="I24" s="25"/>
      <c r="J24" s="25"/>
      <c r="K24" s="25"/>
      <c r="L24" s="25"/>
      <c r="M24" s="25"/>
      <c r="N24" s="25"/>
      <c r="O24" s="25"/>
      <c r="P24" s="196"/>
      <c r="R24" s="48"/>
      <c r="S24" s="49"/>
      <c r="T24" s="65"/>
      <c r="V24" s="50"/>
      <c r="W24" s="25"/>
      <c r="X24" s="25"/>
      <c r="Y24" s="51"/>
      <c r="AA24" s="50"/>
      <c r="AB24" s="51"/>
    </row>
    <row r="25" spans="1:28" ht="32.25" hidden="1" customHeight="1" thickBot="1" x14ac:dyDescent="0.3">
      <c r="A25" s="601"/>
      <c r="B25" s="696"/>
      <c r="C25" s="701"/>
      <c r="D25" s="608"/>
      <c r="E25" s="645"/>
      <c r="F25" s="106"/>
      <c r="G25" s="227"/>
      <c r="H25" s="53"/>
      <c r="I25" s="53"/>
      <c r="J25" s="53"/>
      <c r="K25" s="53"/>
      <c r="L25" s="53"/>
      <c r="M25" s="53"/>
      <c r="N25" s="53"/>
      <c r="O25" s="53"/>
      <c r="P25" s="196"/>
      <c r="R25" s="48"/>
      <c r="S25" s="49"/>
      <c r="T25" s="65"/>
      <c r="V25" s="50"/>
      <c r="W25" s="25"/>
      <c r="X25" s="25"/>
      <c r="Y25" s="51"/>
      <c r="AA25" s="50"/>
      <c r="AB25" s="51"/>
    </row>
    <row r="26" spans="1:28" ht="25.5" hidden="1" customHeight="1" x14ac:dyDescent="0.25">
      <c r="A26" s="601"/>
      <c r="B26" s="696"/>
      <c r="C26" s="703" t="s">
        <v>58</v>
      </c>
      <c r="D26" s="702">
        <v>0.83</v>
      </c>
      <c r="E26" s="680" t="s">
        <v>52</v>
      </c>
      <c r="F26" s="105"/>
      <c r="G26" s="125"/>
      <c r="H26" s="46"/>
      <c r="I26" s="46"/>
      <c r="J26" s="46"/>
      <c r="K26" s="46"/>
      <c r="L26" s="46"/>
      <c r="M26" s="46"/>
      <c r="N26" s="46"/>
      <c r="O26" s="46"/>
      <c r="P26" s="196"/>
      <c r="R26" s="48"/>
      <c r="S26" s="49"/>
      <c r="T26" s="65"/>
      <c r="V26" s="50"/>
      <c r="W26" s="25"/>
      <c r="X26" s="25"/>
      <c r="Y26" s="51"/>
      <c r="AA26" s="50"/>
      <c r="AB26" s="51"/>
    </row>
    <row r="27" spans="1:28" ht="25.5" hidden="1" customHeight="1" x14ac:dyDescent="0.25">
      <c r="A27" s="601"/>
      <c r="B27" s="696"/>
      <c r="C27" s="704"/>
      <c r="D27" s="607"/>
      <c r="E27" s="681"/>
      <c r="F27" s="104"/>
      <c r="G27" s="124"/>
      <c r="H27" s="25"/>
      <c r="I27" s="25"/>
      <c r="J27" s="25"/>
      <c r="K27" s="25"/>
      <c r="L27" s="25"/>
      <c r="M27" s="25"/>
      <c r="N27" s="25"/>
      <c r="O27" s="25"/>
      <c r="P27" s="196"/>
      <c r="R27" s="48"/>
      <c r="S27" s="49"/>
      <c r="T27" s="65"/>
      <c r="V27" s="50"/>
      <c r="W27" s="25"/>
      <c r="X27" s="25"/>
      <c r="Y27" s="51"/>
      <c r="AA27" s="50"/>
      <c r="AB27" s="51"/>
    </row>
    <row r="28" spans="1:28" ht="25.5" hidden="1" customHeight="1" x14ac:dyDescent="0.25">
      <c r="A28" s="601"/>
      <c r="B28" s="696"/>
      <c r="C28" s="704"/>
      <c r="D28" s="607"/>
      <c r="E28" s="681"/>
      <c r="F28" s="104"/>
      <c r="G28" s="124"/>
      <c r="H28" s="25"/>
      <c r="I28" s="25"/>
      <c r="J28" s="25"/>
      <c r="K28" s="25"/>
      <c r="L28" s="25"/>
      <c r="M28" s="25"/>
      <c r="N28" s="25"/>
      <c r="O28" s="25"/>
      <c r="P28" s="196"/>
      <c r="R28" s="48"/>
      <c r="S28" s="49"/>
      <c r="T28" s="65"/>
      <c r="V28" s="50"/>
      <c r="W28" s="25"/>
      <c r="X28" s="25"/>
      <c r="Y28" s="51"/>
      <c r="AA28" s="50"/>
      <c r="AB28" s="51"/>
    </row>
    <row r="29" spans="1:28" ht="25.5" hidden="1" customHeight="1" thickBot="1" x14ac:dyDescent="0.3">
      <c r="A29" s="601"/>
      <c r="B29" s="697"/>
      <c r="C29" s="705"/>
      <c r="D29" s="608"/>
      <c r="E29" s="682"/>
      <c r="F29" s="106"/>
      <c r="G29" s="227"/>
      <c r="H29" s="53"/>
      <c r="I29" s="53"/>
      <c r="J29" s="53"/>
      <c r="K29" s="53"/>
      <c r="L29" s="53"/>
      <c r="M29" s="53"/>
      <c r="N29" s="53"/>
      <c r="O29" s="53"/>
      <c r="P29" s="196"/>
      <c r="R29" s="48"/>
      <c r="S29" s="49"/>
      <c r="T29" s="65"/>
      <c r="V29" s="50"/>
      <c r="W29" s="25"/>
      <c r="X29" s="25"/>
      <c r="Y29" s="51"/>
      <c r="AA29" s="50"/>
      <c r="AB29" s="51"/>
    </row>
    <row r="30" spans="1:28" ht="30.75" hidden="1" customHeight="1" x14ac:dyDescent="0.25">
      <c r="A30" s="601"/>
      <c r="B30" s="728" t="s">
        <v>59</v>
      </c>
      <c r="C30" s="704" t="s">
        <v>60</v>
      </c>
      <c r="D30" s="730">
        <v>0.84</v>
      </c>
      <c r="E30" s="598" t="s">
        <v>50</v>
      </c>
      <c r="F30" s="116"/>
      <c r="G30" s="220"/>
      <c r="H30" s="56"/>
      <c r="I30" s="56"/>
      <c r="J30" s="56"/>
      <c r="K30" s="56"/>
      <c r="L30" s="56"/>
      <c r="M30" s="56"/>
      <c r="N30" s="56"/>
      <c r="O30" s="56"/>
      <c r="P30" s="196"/>
      <c r="R30" s="48"/>
      <c r="S30" s="49"/>
      <c r="T30" s="65"/>
      <c r="V30" s="50"/>
      <c r="W30" s="25"/>
      <c r="X30" s="25"/>
      <c r="Y30" s="51"/>
      <c r="AA30" s="50"/>
      <c r="AB30" s="51"/>
    </row>
    <row r="31" spans="1:28" ht="28.5" hidden="1" customHeight="1" x14ac:dyDescent="0.25">
      <c r="A31" s="601"/>
      <c r="B31" s="729"/>
      <c r="C31" s="704"/>
      <c r="D31" s="730"/>
      <c r="E31" s="598"/>
      <c r="F31" s="104"/>
      <c r="G31" s="124"/>
      <c r="H31" s="25"/>
      <c r="I31" s="25"/>
      <c r="J31" s="25"/>
      <c r="K31" s="25"/>
      <c r="L31" s="25"/>
      <c r="M31" s="25"/>
      <c r="N31" s="25"/>
      <c r="O31" s="25"/>
      <c r="P31" s="196"/>
      <c r="R31" s="48"/>
      <c r="S31" s="49"/>
      <c r="T31" s="65"/>
      <c r="V31" s="50"/>
      <c r="W31" s="25"/>
      <c r="X31" s="25"/>
      <c r="Y31" s="51"/>
      <c r="AA31" s="50"/>
      <c r="AB31" s="51"/>
    </row>
    <row r="32" spans="1:28" ht="31.5" hidden="1" customHeight="1" x14ac:dyDescent="0.25">
      <c r="A32" s="601"/>
      <c r="B32" s="729"/>
      <c r="C32" s="704"/>
      <c r="D32" s="730"/>
      <c r="E32" s="598"/>
      <c r="F32" s="104"/>
      <c r="G32" s="124"/>
      <c r="H32" s="25"/>
      <c r="I32" s="25"/>
      <c r="J32" s="25"/>
      <c r="K32" s="25"/>
      <c r="L32" s="25"/>
      <c r="M32" s="25"/>
      <c r="N32" s="25"/>
      <c r="O32" s="25"/>
      <c r="P32" s="196"/>
      <c r="R32" s="48"/>
      <c r="S32" s="49"/>
      <c r="T32" s="65"/>
      <c r="V32" s="50"/>
      <c r="W32" s="25"/>
      <c r="X32" s="25"/>
      <c r="Y32" s="51"/>
      <c r="AA32" s="50"/>
      <c r="AB32" s="51"/>
    </row>
    <row r="33" spans="1:28" ht="31.5" hidden="1" customHeight="1" x14ac:dyDescent="0.25">
      <c r="A33" s="601"/>
      <c r="B33" s="782"/>
      <c r="C33" s="775"/>
      <c r="D33" s="773"/>
      <c r="E33" s="774"/>
      <c r="F33" s="104"/>
      <c r="G33" s="124"/>
      <c r="H33" s="25"/>
      <c r="I33" s="25"/>
      <c r="J33" s="25"/>
      <c r="K33" s="25"/>
      <c r="L33" s="25"/>
      <c r="M33" s="25"/>
      <c r="N33" s="25"/>
      <c r="O33" s="25"/>
      <c r="P33" s="196"/>
      <c r="R33" s="48"/>
      <c r="S33" s="49"/>
      <c r="T33" s="65"/>
      <c r="V33" s="50"/>
      <c r="W33" s="25"/>
      <c r="X33" s="25"/>
      <c r="Y33" s="51"/>
      <c r="AA33" s="50"/>
      <c r="AB33" s="51"/>
    </row>
    <row r="34" spans="1:28" s="58" customFormat="1" ht="9" hidden="1" customHeight="1" x14ac:dyDescent="0.25">
      <c r="A34" s="57"/>
      <c r="G34" s="260"/>
      <c r="H34" s="59"/>
      <c r="I34" s="59"/>
      <c r="J34" s="59"/>
      <c r="K34" s="59"/>
      <c r="L34" s="59"/>
      <c r="M34" s="59"/>
      <c r="N34" s="59"/>
      <c r="O34" s="59"/>
      <c r="P34" s="275"/>
      <c r="R34" s="60"/>
      <c r="S34" s="61"/>
      <c r="T34" s="66"/>
      <c r="V34" s="62"/>
      <c r="W34" s="59"/>
      <c r="X34" s="59"/>
      <c r="Y34" s="63"/>
      <c r="AA34" s="62"/>
      <c r="AB34" s="63"/>
    </row>
    <row r="35" spans="1:28" ht="33" hidden="1" customHeight="1" x14ac:dyDescent="0.25">
      <c r="A35" s="600" t="s">
        <v>61</v>
      </c>
      <c r="B35" s="611" t="s">
        <v>62</v>
      </c>
      <c r="C35" s="615" t="s">
        <v>63</v>
      </c>
      <c r="D35" s="618">
        <v>0.5</v>
      </c>
      <c r="E35" s="609">
        <v>0.6</v>
      </c>
      <c r="F35" s="104"/>
      <c r="G35" s="124"/>
      <c r="H35" s="25"/>
      <c r="I35" s="25"/>
      <c r="J35" s="25"/>
      <c r="K35" s="25"/>
      <c r="L35" s="25"/>
      <c r="M35" s="25"/>
      <c r="N35" s="25"/>
      <c r="O35" s="25"/>
      <c r="P35" s="196"/>
      <c r="R35" s="48"/>
      <c r="S35" s="49"/>
      <c r="T35" s="65"/>
      <c r="V35" s="50"/>
      <c r="W35" s="25"/>
      <c r="X35" s="25"/>
      <c r="Y35" s="51"/>
      <c r="AA35" s="50"/>
      <c r="AB35" s="51"/>
    </row>
    <row r="36" spans="1:28" ht="33" hidden="1" customHeight="1" x14ac:dyDescent="0.25">
      <c r="A36" s="600"/>
      <c r="B36" s="613"/>
      <c r="C36" s="616"/>
      <c r="D36" s="596"/>
      <c r="E36" s="571"/>
      <c r="F36" s="104"/>
      <c r="G36" s="124"/>
      <c r="H36" s="25"/>
      <c r="I36" s="25"/>
      <c r="J36" s="25"/>
      <c r="K36" s="25"/>
      <c r="L36" s="25"/>
      <c r="M36" s="25"/>
      <c r="N36" s="25"/>
      <c r="O36" s="25"/>
      <c r="P36" s="196"/>
      <c r="R36" s="48"/>
      <c r="S36" s="49"/>
      <c r="T36" s="65"/>
      <c r="V36" s="50"/>
      <c r="W36" s="25"/>
      <c r="X36" s="25"/>
      <c r="Y36" s="51"/>
      <c r="AA36" s="50"/>
      <c r="AB36" s="51"/>
    </row>
    <row r="37" spans="1:28" ht="33" hidden="1" customHeight="1" x14ac:dyDescent="0.25">
      <c r="A37" s="600"/>
      <c r="B37" s="613"/>
      <c r="C37" s="616"/>
      <c r="D37" s="596"/>
      <c r="E37" s="571"/>
      <c r="F37" s="104"/>
      <c r="G37" s="124"/>
      <c r="H37" s="25"/>
      <c r="I37" s="25"/>
      <c r="J37" s="25"/>
      <c r="K37" s="25"/>
      <c r="L37" s="25"/>
      <c r="M37" s="25"/>
      <c r="N37" s="25"/>
      <c r="O37" s="25"/>
      <c r="P37" s="196"/>
      <c r="R37" s="48"/>
      <c r="S37" s="49"/>
      <c r="T37" s="65"/>
      <c r="V37" s="50"/>
      <c r="W37" s="25"/>
      <c r="X37" s="25"/>
      <c r="Y37" s="51"/>
      <c r="AA37" s="50"/>
      <c r="AB37" s="51"/>
    </row>
    <row r="38" spans="1:28" ht="33" hidden="1" customHeight="1" thickBot="1" x14ac:dyDescent="0.3">
      <c r="A38" s="600"/>
      <c r="B38" s="613"/>
      <c r="C38" s="617"/>
      <c r="D38" s="619"/>
      <c r="E38" s="610"/>
      <c r="F38" s="106"/>
      <c r="G38" s="227"/>
      <c r="H38" s="53"/>
      <c r="I38" s="53"/>
      <c r="J38" s="53"/>
      <c r="K38" s="53"/>
      <c r="L38" s="53"/>
      <c r="M38" s="53"/>
      <c r="N38" s="53"/>
      <c r="O38" s="53"/>
      <c r="P38" s="196"/>
      <c r="R38" s="48"/>
      <c r="S38" s="49"/>
      <c r="T38" s="65"/>
      <c r="V38" s="50"/>
      <c r="W38" s="25"/>
      <c r="X38" s="25"/>
      <c r="Y38" s="51"/>
      <c r="AA38" s="50"/>
      <c r="AB38" s="51"/>
    </row>
    <row r="39" spans="1:28" ht="26.25" hidden="1" customHeight="1" x14ac:dyDescent="0.25">
      <c r="A39" s="600"/>
      <c r="B39" s="613"/>
      <c r="C39" s="620" t="s">
        <v>64</v>
      </c>
      <c r="D39" s="635">
        <v>0.46</v>
      </c>
      <c r="E39" s="628">
        <v>0.55000000000000004</v>
      </c>
      <c r="F39" s="105"/>
      <c r="G39" s="125"/>
      <c r="H39" s="46"/>
      <c r="I39" s="46"/>
      <c r="J39" s="46"/>
      <c r="K39" s="46"/>
      <c r="L39" s="46"/>
      <c r="M39" s="46"/>
      <c r="N39" s="46"/>
      <c r="O39" s="46"/>
      <c r="P39" s="196"/>
      <c r="R39" s="48"/>
      <c r="S39" s="49"/>
      <c r="T39" s="65"/>
      <c r="V39" s="50"/>
      <c r="W39" s="25"/>
      <c r="X39" s="25"/>
      <c r="Y39" s="51"/>
      <c r="AA39" s="50"/>
      <c r="AB39" s="51"/>
    </row>
    <row r="40" spans="1:28" ht="26.25" hidden="1" customHeight="1" x14ac:dyDescent="0.25">
      <c r="A40" s="600"/>
      <c r="B40" s="613"/>
      <c r="C40" s="621"/>
      <c r="D40" s="596"/>
      <c r="E40" s="571"/>
      <c r="F40" s="104"/>
      <c r="G40" s="124"/>
      <c r="H40" s="25"/>
      <c r="I40" s="25"/>
      <c r="J40" s="25"/>
      <c r="K40" s="25"/>
      <c r="L40" s="25"/>
      <c r="M40" s="25"/>
      <c r="N40" s="25"/>
      <c r="O40" s="25"/>
      <c r="P40" s="196"/>
      <c r="R40" s="48"/>
      <c r="S40" s="49"/>
      <c r="T40" s="65"/>
      <c r="V40" s="50"/>
      <c r="W40" s="25"/>
      <c r="X40" s="25"/>
      <c r="Y40" s="51"/>
      <c r="AA40" s="50"/>
      <c r="AB40" s="51"/>
    </row>
    <row r="41" spans="1:28" ht="26.25" hidden="1" customHeight="1" x14ac:dyDescent="0.25">
      <c r="A41" s="600"/>
      <c r="B41" s="613"/>
      <c r="C41" s="621"/>
      <c r="D41" s="596"/>
      <c r="E41" s="571"/>
      <c r="F41" s="104"/>
      <c r="G41" s="124"/>
      <c r="H41" s="25"/>
      <c r="I41" s="25"/>
      <c r="J41" s="25"/>
      <c r="K41" s="25"/>
      <c r="L41" s="25"/>
      <c r="M41" s="25"/>
      <c r="N41" s="25"/>
      <c r="O41" s="25"/>
      <c r="P41" s="196"/>
      <c r="R41" s="48"/>
      <c r="S41" s="49"/>
      <c r="T41" s="65"/>
      <c r="V41" s="50"/>
      <c r="W41" s="25"/>
      <c r="X41" s="25"/>
      <c r="Y41" s="51"/>
      <c r="AA41" s="50"/>
      <c r="AB41" s="51"/>
    </row>
    <row r="42" spans="1:28" ht="26.25" hidden="1" customHeight="1" thickBot="1" x14ac:dyDescent="0.3">
      <c r="A42" s="601"/>
      <c r="B42" s="614"/>
      <c r="C42" s="622"/>
      <c r="D42" s="619"/>
      <c r="E42" s="610"/>
      <c r="F42" s="106"/>
      <c r="G42" s="227"/>
      <c r="H42" s="53"/>
      <c r="I42" s="53"/>
      <c r="J42" s="53"/>
      <c r="K42" s="53"/>
      <c r="L42" s="53"/>
      <c r="M42" s="53"/>
      <c r="N42" s="53"/>
      <c r="O42" s="53"/>
      <c r="P42" s="196"/>
      <c r="R42" s="48"/>
      <c r="S42" s="49"/>
      <c r="T42" s="65"/>
      <c r="V42" s="50"/>
      <c r="W42" s="25"/>
      <c r="X42" s="25"/>
      <c r="Y42" s="51"/>
      <c r="AA42" s="50"/>
      <c r="AB42" s="51"/>
    </row>
    <row r="43" spans="1:28" ht="26.25" hidden="1" customHeight="1" x14ac:dyDescent="0.25">
      <c r="A43" s="601"/>
      <c r="B43" s="629" t="s">
        <v>65</v>
      </c>
      <c r="C43" s="634" t="s">
        <v>66</v>
      </c>
      <c r="D43" s="655">
        <v>0.28999999999999998</v>
      </c>
      <c r="E43" s="628">
        <v>0.4</v>
      </c>
      <c r="F43" s="146"/>
      <c r="G43" s="125"/>
      <c r="H43" s="46"/>
      <c r="I43" s="46"/>
      <c r="J43" s="46"/>
      <c r="K43" s="46"/>
      <c r="L43" s="46"/>
      <c r="M43" s="46"/>
      <c r="N43" s="46"/>
      <c r="O43" s="46"/>
      <c r="P43" s="196"/>
      <c r="R43" s="147"/>
      <c r="S43" s="130"/>
      <c r="T43" s="148"/>
      <c r="V43" s="50"/>
      <c r="W43" s="25"/>
      <c r="X43" s="25"/>
      <c r="Y43" s="51"/>
      <c r="AA43" s="50"/>
      <c r="AB43" s="51"/>
    </row>
    <row r="44" spans="1:28" ht="26.25" hidden="1" customHeight="1" x14ac:dyDescent="0.25">
      <c r="A44" s="601"/>
      <c r="B44" s="630"/>
      <c r="C44" s="593"/>
      <c r="D44" s="656"/>
      <c r="E44" s="571"/>
      <c r="F44" s="104"/>
      <c r="G44" s="124"/>
      <c r="H44" s="25"/>
      <c r="I44" s="25"/>
      <c r="J44" s="25"/>
      <c r="K44" s="25"/>
      <c r="L44" s="25"/>
      <c r="M44" s="25"/>
      <c r="N44" s="25"/>
      <c r="O44" s="25"/>
      <c r="P44" s="196"/>
      <c r="R44" s="48"/>
      <c r="S44" s="49"/>
      <c r="T44" s="65"/>
      <c r="V44" s="50"/>
      <c r="W44" s="25"/>
      <c r="X44" s="25"/>
      <c r="Y44" s="51"/>
      <c r="AA44" s="50"/>
      <c r="AB44" s="51"/>
    </row>
    <row r="45" spans="1:28" ht="26.25" hidden="1" customHeight="1" x14ac:dyDescent="0.25">
      <c r="A45" s="601"/>
      <c r="B45" s="630"/>
      <c r="C45" s="593"/>
      <c r="D45" s="656"/>
      <c r="E45" s="571"/>
      <c r="F45" s="104"/>
      <c r="G45" s="124"/>
      <c r="H45" s="25"/>
      <c r="I45" s="25"/>
      <c r="J45" s="25"/>
      <c r="K45" s="25"/>
      <c r="L45" s="25"/>
      <c r="M45" s="25"/>
      <c r="N45" s="25"/>
      <c r="O45" s="25"/>
      <c r="P45" s="196"/>
      <c r="R45" s="48"/>
      <c r="S45" s="49"/>
      <c r="T45" s="65"/>
      <c r="V45" s="50"/>
      <c r="W45" s="25"/>
      <c r="X45" s="25"/>
      <c r="Y45" s="51"/>
      <c r="AA45" s="50"/>
      <c r="AB45" s="51"/>
    </row>
    <row r="46" spans="1:28" ht="39" hidden="1" customHeight="1" thickBot="1" x14ac:dyDescent="0.3">
      <c r="A46" s="601"/>
      <c r="B46" s="630"/>
      <c r="C46" s="654"/>
      <c r="D46" s="657"/>
      <c r="E46" s="610"/>
      <c r="F46" s="106"/>
      <c r="G46" s="227"/>
      <c r="H46" s="53"/>
      <c r="I46" s="53"/>
      <c r="J46" s="53"/>
      <c r="K46" s="53"/>
      <c r="L46" s="53"/>
      <c r="M46" s="53"/>
      <c r="N46" s="53"/>
      <c r="O46" s="53"/>
      <c r="P46" s="196"/>
      <c r="R46" s="48"/>
      <c r="S46" s="49"/>
      <c r="T46" s="65"/>
      <c r="V46" s="50"/>
      <c r="W46" s="25"/>
      <c r="X46" s="25"/>
      <c r="Y46" s="51"/>
      <c r="AA46" s="50"/>
      <c r="AB46" s="51"/>
    </row>
    <row r="47" spans="1:28" ht="33.75" hidden="1" customHeight="1" x14ac:dyDescent="0.25">
      <c r="A47" s="601"/>
      <c r="B47" s="630"/>
      <c r="C47" s="634" t="s">
        <v>67</v>
      </c>
      <c r="D47" s="635">
        <v>0.27</v>
      </c>
      <c r="E47" s="628">
        <v>0.4</v>
      </c>
      <c r="G47" s="125"/>
      <c r="H47" s="46"/>
      <c r="I47" s="46"/>
      <c r="J47" s="46"/>
      <c r="K47" s="46"/>
      <c r="L47" s="46"/>
      <c r="M47" s="46"/>
      <c r="N47" s="46"/>
      <c r="O47" s="46"/>
      <c r="P47" s="196"/>
      <c r="R47" s="48"/>
      <c r="S47" s="49"/>
      <c r="T47" s="65"/>
      <c r="V47" s="50"/>
      <c r="W47" s="25"/>
      <c r="X47" s="25"/>
      <c r="Y47" s="51"/>
      <c r="AA47" s="50"/>
      <c r="AB47" s="51"/>
    </row>
    <row r="48" spans="1:28" ht="33.75" hidden="1" customHeight="1" x14ac:dyDescent="0.25">
      <c r="A48" s="601"/>
      <c r="B48" s="630"/>
      <c r="C48" s="593"/>
      <c r="D48" s="596"/>
      <c r="E48" s="571"/>
      <c r="F48" s="104"/>
      <c r="G48" s="124"/>
      <c r="H48" s="25"/>
      <c r="I48" s="25"/>
      <c r="J48" s="25"/>
      <c r="K48" s="25"/>
      <c r="L48" s="25"/>
      <c r="M48" s="25"/>
      <c r="N48" s="25"/>
      <c r="O48" s="25"/>
      <c r="P48" s="196"/>
      <c r="R48" s="48"/>
      <c r="S48" s="49"/>
      <c r="T48" s="65"/>
      <c r="V48" s="50"/>
      <c r="W48" s="25"/>
      <c r="X48" s="25"/>
      <c r="Y48" s="51"/>
      <c r="AA48" s="50"/>
      <c r="AB48" s="51"/>
    </row>
    <row r="49" spans="1:28" ht="33.75" hidden="1" customHeight="1" x14ac:dyDescent="0.25">
      <c r="A49" s="601"/>
      <c r="B49" s="630"/>
      <c r="C49" s="593"/>
      <c r="D49" s="596"/>
      <c r="E49" s="571"/>
      <c r="F49" s="104"/>
      <c r="G49" s="124"/>
      <c r="H49" s="25"/>
      <c r="I49" s="25"/>
      <c r="J49" s="25"/>
      <c r="K49" s="25"/>
      <c r="L49" s="25"/>
      <c r="M49" s="25"/>
      <c r="N49" s="25"/>
      <c r="O49" s="25"/>
      <c r="P49" s="196"/>
      <c r="R49" s="48"/>
      <c r="S49" s="49"/>
      <c r="T49" s="65"/>
      <c r="V49" s="50"/>
      <c r="W49" s="25"/>
      <c r="X49" s="25"/>
      <c r="Y49" s="51"/>
      <c r="AA49" s="50"/>
      <c r="AB49" s="51"/>
    </row>
    <row r="50" spans="1:28" ht="33.75" hidden="1" customHeight="1" thickBot="1" x14ac:dyDescent="0.3">
      <c r="A50" s="601"/>
      <c r="B50" s="630"/>
      <c r="C50" s="654"/>
      <c r="D50" s="619"/>
      <c r="E50" s="610"/>
      <c r="F50" s="106"/>
      <c r="G50" s="227"/>
      <c r="H50" s="53"/>
      <c r="I50" s="53"/>
      <c r="J50" s="53"/>
      <c r="K50" s="53"/>
      <c r="L50" s="53"/>
      <c r="M50" s="53"/>
      <c r="N50" s="53"/>
      <c r="O50" s="53"/>
      <c r="P50" s="196"/>
      <c r="R50" s="48"/>
      <c r="S50" s="49"/>
      <c r="T50" s="65"/>
      <c r="V50" s="50"/>
      <c r="W50" s="25"/>
      <c r="X50" s="25"/>
      <c r="Y50" s="51"/>
      <c r="AA50" s="50"/>
      <c r="AB50" s="51"/>
    </row>
    <row r="51" spans="1:28" ht="33.75" hidden="1" customHeight="1" x14ac:dyDescent="0.25">
      <c r="A51" s="601"/>
      <c r="B51" s="658" t="s">
        <v>68</v>
      </c>
      <c r="C51" s="660" t="s">
        <v>69</v>
      </c>
      <c r="D51" s="766" t="s">
        <v>70</v>
      </c>
      <c r="E51" s="670" t="s">
        <v>71</v>
      </c>
      <c r="F51" s="105"/>
      <c r="G51" s="125"/>
      <c r="H51" s="46"/>
      <c r="I51" s="46"/>
      <c r="J51" s="46"/>
      <c r="K51" s="46"/>
      <c r="L51" s="46"/>
      <c r="M51" s="46"/>
      <c r="N51" s="46"/>
      <c r="O51" s="46"/>
      <c r="P51" s="196"/>
      <c r="R51" s="48"/>
      <c r="S51" s="49"/>
      <c r="T51" s="65"/>
      <c r="V51" s="50"/>
      <c r="W51" s="25"/>
      <c r="X51" s="25"/>
      <c r="Y51" s="51"/>
      <c r="AA51" s="50"/>
      <c r="AB51" s="51"/>
    </row>
    <row r="52" spans="1:28" ht="33.75" hidden="1" customHeight="1" x14ac:dyDescent="0.25">
      <c r="A52" s="601"/>
      <c r="B52" s="659"/>
      <c r="C52" s="662"/>
      <c r="D52" s="767"/>
      <c r="E52" s="658"/>
      <c r="F52" s="104"/>
      <c r="G52" s="124"/>
      <c r="H52" s="25"/>
      <c r="I52" s="25"/>
      <c r="J52" s="25"/>
      <c r="K52" s="25"/>
      <c r="L52" s="25"/>
      <c r="M52" s="25"/>
      <c r="N52" s="25"/>
      <c r="O52" s="25"/>
      <c r="P52" s="196"/>
      <c r="R52" s="48"/>
      <c r="S52" s="49"/>
      <c r="T52" s="65"/>
      <c r="V52" s="50"/>
      <c r="W52" s="25"/>
      <c r="X52" s="25"/>
      <c r="Y52" s="51"/>
      <c r="AA52" s="50"/>
      <c r="AB52" s="51"/>
    </row>
    <row r="53" spans="1:28" ht="33.75" hidden="1" customHeight="1" x14ac:dyDescent="0.25">
      <c r="A53" s="601"/>
      <c r="B53" s="659"/>
      <c r="C53" s="662"/>
      <c r="D53" s="767"/>
      <c r="E53" s="658"/>
      <c r="F53" s="104"/>
      <c r="G53" s="124"/>
      <c r="H53" s="25"/>
      <c r="I53" s="25"/>
      <c r="J53" s="25"/>
      <c r="K53" s="25"/>
      <c r="L53" s="25"/>
      <c r="M53" s="25"/>
      <c r="N53" s="25"/>
      <c r="O53" s="25"/>
      <c r="P53" s="196"/>
      <c r="R53" s="48"/>
      <c r="S53" s="49"/>
      <c r="T53" s="65"/>
      <c r="V53" s="50"/>
      <c r="W53" s="25"/>
      <c r="X53" s="25"/>
      <c r="Y53" s="51"/>
      <c r="AA53" s="50"/>
      <c r="AB53" s="51"/>
    </row>
    <row r="54" spans="1:28" ht="34.5" hidden="1" customHeight="1" thickBot="1" x14ac:dyDescent="0.3">
      <c r="A54" s="601"/>
      <c r="B54" s="659"/>
      <c r="C54" s="664"/>
      <c r="D54" s="768"/>
      <c r="E54" s="673"/>
      <c r="F54" s="106"/>
      <c r="G54" s="227"/>
      <c r="H54" s="53"/>
      <c r="I54" s="53"/>
      <c r="J54" s="53"/>
      <c r="K54" s="53"/>
      <c r="L54" s="53"/>
      <c r="M54" s="53"/>
      <c r="N54" s="53"/>
      <c r="O54" s="53"/>
      <c r="P54" s="196"/>
      <c r="R54" s="48"/>
      <c r="S54" s="49"/>
      <c r="T54" s="65"/>
      <c r="V54" s="50"/>
      <c r="W54" s="25"/>
      <c r="X54" s="25"/>
      <c r="Y54" s="51"/>
      <c r="AA54" s="50"/>
      <c r="AB54" s="51"/>
    </row>
    <row r="55" spans="1:28" ht="34.5" hidden="1" customHeight="1" x14ac:dyDescent="0.25">
      <c r="A55" s="601"/>
      <c r="B55" s="659"/>
      <c r="C55" s="674" t="s">
        <v>72</v>
      </c>
      <c r="D55" s="766" t="s">
        <v>73</v>
      </c>
      <c r="E55" s="670"/>
      <c r="F55" s="105"/>
      <c r="G55" s="125"/>
      <c r="H55" s="46"/>
      <c r="I55" s="46"/>
      <c r="J55" s="46"/>
      <c r="K55" s="46"/>
      <c r="L55" s="46"/>
      <c r="M55" s="46"/>
      <c r="N55" s="46"/>
      <c r="O55" s="46"/>
      <c r="P55" s="196"/>
      <c r="R55" s="48"/>
      <c r="S55" s="49"/>
      <c r="T55" s="65"/>
      <c r="V55" s="50"/>
      <c r="W55" s="25"/>
      <c r="X55" s="25"/>
      <c r="Y55" s="51"/>
      <c r="AA55" s="50"/>
      <c r="AB55" s="51"/>
    </row>
    <row r="56" spans="1:28" ht="34.5" hidden="1" customHeight="1" x14ac:dyDescent="0.25">
      <c r="A56" s="601"/>
      <c r="B56" s="659"/>
      <c r="C56" s="769"/>
      <c r="D56" s="767"/>
      <c r="E56" s="658"/>
      <c r="F56" s="104"/>
      <c r="G56" s="124"/>
      <c r="H56" s="25"/>
      <c r="I56" s="25"/>
      <c r="J56" s="25"/>
      <c r="K56" s="25"/>
      <c r="L56" s="25"/>
      <c r="M56" s="25"/>
      <c r="N56" s="25"/>
      <c r="O56" s="25"/>
      <c r="P56" s="196"/>
      <c r="R56" s="48"/>
      <c r="S56" s="49"/>
      <c r="T56" s="65"/>
      <c r="V56" s="50"/>
      <c r="W56" s="25"/>
      <c r="X56" s="25"/>
      <c r="Y56" s="51"/>
      <c r="AA56" s="50"/>
      <c r="AB56" s="51"/>
    </row>
    <row r="57" spans="1:28" ht="34.5" hidden="1" customHeight="1" x14ac:dyDescent="0.25">
      <c r="A57" s="601"/>
      <c r="B57" s="659"/>
      <c r="C57" s="769"/>
      <c r="D57" s="767"/>
      <c r="E57" s="658"/>
      <c r="F57" s="104"/>
      <c r="G57" s="124"/>
      <c r="H57" s="25"/>
      <c r="I57" s="25"/>
      <c r="J57" s="25"/>
      <c r="K57" s="25"/>
      <c r="L57" s="25"/>
      <c r="M57" s="25"/>
      <c r="N57" s="25"/>
      <c r="O57" s="25"/>
      <c r="P57" s="196"/>
      <c r="R57" s="48"/>
      <c r="S57" s="49"/>
      <c r="T57" s="65"/>
      <c r="V57" s="50"/>
      <c r="W57" s="25"/>
      <c r="X57" s="25"/>
      <c r="Y57" s="51"/>
      <c r="AA57" s="50"/>
      <c r="AB57" s="51"/>
    </row>
    <row r="58" spans="1:28" ht="34.5" hidden="1" customHeight="1" thickBot="1" x14ac:dyDescent="0.3">
      <c r="A58" s="601"/>
      <c r="B58" s="659"/>
      <c r="C58" s="770"/>
      <c r="D58" s="768"/>
      <c r="E58" s="673"/>
      <c r="F58" s="106"/>
      <c r="G58" s="227"/>
      <c r="H58" s="53"/>
      <c r="I58" s="53"/>
      <c r="J58" s="53"/>
      <c r="K58" s="53"/>
      <c r="L58" s="53"/>
      <c r="M58" s="53"/>
      <c r="N58" s="53"/>
      <c r="O58" s="53"/>
      <c r="P58" s="196"/>
      <c r="R58" s="48"/>
      <c r="S58" s="49"/>
      <c r="T58" s="65"/>
      <c r="V58" s="50"/>
      <c r="W58" s="25"/>
      <c r="X58" s="25"/>
      <c r="Y58" s="51"/>
      <c r="AA58" s="50"/>
      <c r="AB58" s="51"/>
    </row>
    <row r="59" spans="1:28" ht="36" hidden="1" customHeight="1" x14ac:dyDescent="0.25">
      <c r="A59" s="601"/>
      <c r="B59" s="676" t="s">
        <v>74</v>
      </c>
      <c r="C59" s="674" t="s">
        <v>75</v>
      </c>
      <c r="D59" s="678">
        <v>0.12</v>
      </c>
      <c r="E59" s="678">
        <v>0.4</v>
      </c>
      <c r="F59" s="105"/>
      <c r="G59" s="125"/>
      <c r="H59" s="46"/>
      <c r="I59" s="46"/>
      <c r="J59" s="46"/>
      <c r="K59" s="46"/>
      <c r="L59" s="46"/>
      <c r="M59" s="46"/>
      <c r="N59" s="46"/>
      <c r="O59" s="46"/>
      <c r="P59" s="196"/>
      <c r="R59" s="48"/>
      <c r="S59" s="49"/>
      <c r="T59" s="65"/>
      <c r="V59" s="50"/>
      <c r="W59" s="25"/>
      <c r="X59" s="25"/>
      <c r="Y59" s="51"/>
      <c r="AA59" s="50"/>
      <c r="AB59" s="51"/>
    </row>
    <row r="60" spans="1:28" ht="36" hidden="1" customHeight="1" x14ac:dyDescent="0.25">
      <c r="A60" s="601"/>
      <c r="B60" s="677"/>
      <c r="C60" s="769"/>
      <c r="D60" s="777"/>
      <c r="E60" s="777"/>
      <c r="F60" s="104"/>
      <c r="G60" s="124"/>
      <c r="H60" s="25"/>
      <c r="I60" s="25"/>
      <c r="J60" s="25"/>
      <c r="K60" s="25"/>
      <c r="L60" s="25"/>
      <c r="M60" s="25"/>
      <c r="N60" s="25"/>
      <c r="O60" s="25"/>
      <c r="P60" s="196"/>
      <c r="R60" s="48"/>
      <c r="S60" s="49"/>
      <c r="T60" s="65"/>
      <c r="V60" s="50"/>
      <c r="W60" s="25"/>
      <c r="X60" s="25"/>
      <c r="Y60" s="51"/>
      <c r="AA60" s="50"/>
      <c r="AB60" s="51"/>
    </row>
    <row r="61" spans="1:28" ht="36" hidden="1" customHeight="1" x14ac:dyDescent="0.25">
      <c r="A61" s="601"/>
      <c r="B61" s="677"/>
      <c r="C61" s="769"/>
      <c r="D61" s="777"/>
      <c r="E61" s="777"/>
      <c r="F61" s="104"/>
      <c r="G61" s="124"/>
      <c r="H61" s="25"/>
      <c r="I61" s="25"/>
      <c r="J61" s="25"/>
      <c r="K61" s="25"/>
      <c r="L61" s="25"/>
      <c r="M61" s="25"/>
      <c r="N61" s="25"/>
      <c r="O61" s="25"/>
      <c r="P61" s="196"/>
      <c r="R61" s="48"/>
      <c r="S61" s="49"/>
      <c r="T61" s="65"/>
      <c r="V61" s="50"/>
      <c r="W61" s="25"/>
      <c r="X61" s="25"/>
      <c r="Y61" s="51"/>
      <c r="AA61" s="50"/>
      <c r="AB61" s="51"/>
    </row>
    <row r="62" spans="1:28" ht="36" hidden="1" customHeight="1" thickBot="1" x14ac:dyDescent="0.3">
      <c r="A62" s="601"/>
      <c r="B62" s="776"/>
      <c r="C62" s="770"/>
      <c r="D62" s="778"/>
      <c r="E62" s="778"/>
      <c r="F62" s="106"/>
      <c r="G62" s="227"/>
      <c r="H62" s="53"/>
      <c r="I62" s="53"/>
      <c r="J62" s="53"/>
      <c r="K62" s="53"/>
      <c r="L62" s="53"/>
      <c r="M62" s="53"/>
      <c r="N62" s="53"/>
      <c r="O62" s="53"/>
      <c r="P62" s="196"/>
      <c r="R62" s="48"/>
      <c r="S62" s="49"/>
      <c r="T62" s="65"/>
      <c r="V62" s="50"/>
      <c r="W62" s="25"/>
      <c r="X62" s="25"/>
      <c r="Y62" s="51"/>
      <c r="AA62" s="50"/>
      <c r="AB62" s="51"/>
    </row>
    <row r="63" spans="1:28" s="58" customFormat="1" ht="9" customHeight="1" x14ac:dyDescent="0.25">
      <c r="A63" s="57"/>
      <c r="G63" s="228"/>
      <c r="H63" s="64"/>
      <c r="I63" s="64"/>
      <c r="J63" s="64"/>
      <c r="K63" s="64"/>
      <c r="L63" s="64"/>
      <c r="M63" s="64"/>
      <c r="N63" s="64"/>
      <c r="O63" s="64"/>
      <c r="P63" s="275"/>
      <c r="R63" s="60"/>
      <c r="S63" s="61"/>
      <c r="T63" s="66"/>
      <c r="V63" s="62"/>
      <c r="W63" s="59"/>
      <c r="X63" s="59"/>
      <c r="Y63" s="63"/>
      <c r="AA63" s="62"/>
      <c r="AB63" s="63"/>
    </row>
    <row r="64" spans="1:28" ht="48.75" customHeight="1" x14ac:dyDescent="0.25">
      <c r="A64" s="600" t="s">
        <v>76</v>
      </c>
      <c r="B64" s="629" t="s">
        <v>77</v>
      </c>
      <c r="C64" s="742" t="s">
        <v>78</v>
      </c>
      <c r="D64" s="618">
        <v>0.22</v>
      </c>
      <c r="E64" s="609">
        <v>0.55000000000000004</v>
      </c>
      <c r="F64" s="127" t="s">
        <v>257</v>
      </c>
      <c r="G64" s="124">
        <v>4</v>
      </c>
      <c r="H64" s="297">
        <v>1</v>
      </c>
      <c r="I64" s="298">
        <v>1</v>
      </c>
      <c r="J64" s="298">
        <v>1</v>
      </c>
      <c r="K64" s="298">
        <v>1</v>
      </c>
      <c r="L64" s="297">
        <v>1</v>
      </c>
      <c r="M64" s="297">
        <v>1</v>
      </c>
      <c r="N64" s="297"/>
      <c r="O64" s="297"/>
      <c r="P64" s="196">
        <f t="shared" ref="P64:P84" si="0">(SUM(L64:O64)/SUM(H64:K64))</f>
        <v>0.5</v>
      </c>
      <c r="R64" s="48">
        <v>100000</v>
      </c>
      <c r="S64" s="49">
        <v>0</v>
      </c>
      <c r="T64" s="65">
        <f>R64-S64</f>
        <v>100000</v>
      </c>
      <c r="V64" s="531" t="s">
        <v>360</v>
      </c>
      <c r="W64" s="41" t="s">
        <v>440</v>
      </c>
      <c r="X64" s="41"/>
      <c r="Y64" s="545"/>
      <c r="AA64" s="50"/>
      <c r="AB64" s="51"/>
    </row>
    <row r="65" spans="1:34" ht="48.75" customHeight="1" x14ac:dyDescent="0.25">
      <c r="A65" s="600"/>
      <c r="B65" s="630"/>
      <c r="C65" s="743"/>
      <c r="D65" s="596"/>
      <c r="E65" s="571"/>
      <c r="F65" s="127" t="s">
        <v>110</v>
      </c>
      <c r="G65" s="124">
        <v>48</v>
      </c>
      <c r="H65" s="297">
        <v>12</v>
      </c>
      <c r="I65" s="298">
        <v>12</v>
      </c>
      <c r="J65" s="298">
        <v>12</v>
      </c>
      <c r="K65" s="298">
        <v>12</v>
      </c>
      <c r="L65" s="297">
        <v>12</v>
      </c>
      <c r="M65" s="297">
        <v>12</v>
      </c>
      <c r="N65" s="297"/>
      <c r="O65" s="297"/>
      <c r="P65" s="196">
        <f t="shared" si="0"/>
        <v>0.5</v>
      </c>
      <c r="R65" s="48">
        <v>254000</v>
      </c>
      <c r="S65" s="49">
        <v>0</v>
      </c>
      <c r="T65" s="65">
        <f t="shared" ref="T65:T69" si="1">R65-S65</f>
        <v>254000</v>
      </c>
      <c r="V65" s="531" t="s">
        <v>361</v>
      </c>
      <c r="W65" s="41" t="s">
        <v>435</v>
      </c>
      <c r="X65" s="41"/>
      <c r="Y65" s="545"/>
      <c r="Z65" s="546"/>
      <c r="AA65" s="531"/>
      <c r="AB65" s="545"/>
      <c r="AC65" s="546"/>
      <c r="AD65" s="546"/>
      <c r="AE65" s="546"/>
      <c r="AF65" s="546"/>
      <c r="AG65" s="546"/>
      <c r="AH65" s="546"/>
    </row>
    <row r="66" spans="1:34" ht="48.75" customHeight="1" x14ac:dyDescent="0.3">
      <c r="A66" s="600"/>
      <c r="B66" s="630"/>
      <c r="C66" s="743"/>
      <c r="D66" s="596"/>
      <c r="E66" s="571"/>
      <c r="F66" s="40" t="s">
        <v>111</v>
      </c>
      <c r="G66" s="124">
        <v>100</v>
      </c>
      <c r="H66" s="297">
        <v>100</v>
      </c>
      <c r="I66" s="298">
        <v>100</v>
      </c>
      <c r="J66" s="298">
        <v>100</v>
      </c>
      <c r="K66" s="298">
        <v>100</v>
      </c>
      <c r="L66" s="297">
        <v>100</v>
      </c>
      <c r="M66" s="297">
        <v>100</v>
      </c>
      <c r="N66" s="297"/>
      <c r="O66" s="297"/>
      <c r="P66" s="196">
        <f t="shared" si="0"/>
        <v>0.5</v>
      </c>
      <c r="R66" s="48">
        <v>0</v>
      </c>
      <c r="S66" s="49">
        <v>0</v>
      </c>
      <c r="T66" s="65">
        <f t="shared" si="1"/>
        <v>0</v>
      </c>
      <c r="V66" s="531" t="s">
        <v>362</v>
      </c>
      <c r="W66" s="41" t="s">
        <v>436</v>
      </c>
      <c r="X66" s="41"/>
      <c r="Y66" s="545"/>
      <c r="Z66" s="546"/>
      <c r="AA66" s="531"/>
      <c r="AB66" s="545"/>
      <c r="AC66" s="546"/>
      <c r="AD66" s="546"/>
      <c r="AE66" s="546"/>
    </row>
    <row r="67" spans="1:34" ht="50.25" customHeight="1" x14ac:dyDescent="0.3">
      <c r="A67" s="600"/>
      <c r="B67" s="630"/>
      <c r="C67" s="743"/>
      <c r="D67" s="596"/>
      <c r="E67" s="571"/>
      <c r="F67" s="200" t="s">
        <v>112</v>
      </c>
      <c r="G67" s="124">
        <v>100</v>
      </c>
      <c r="H67" s="297">
        <v>100</v>
      </c>
      <c r="I67" s="298">
        <v>100</v>
      </c>
      <c r="J67" s="298">
        <v>100</v>
      </c>
      <c r="K67" s="298">
        <v>100</v>
      </c>
      <c r="L67" s="297">
        <v>100</v>
      </c>
      <c r="M67" s="297">
        <v>100</v>
      </c>
      <c r="N67" s="297"/>
      <c r="O67" s="297"/>
      <c r="P67" s="149">
        <f>(SUM(L67:O67)/SUM(H67:K67))</f>
        <v>0.5</v>
      </c>
      <c r="R67" s="119">
        <v>1200000</v>
      </c>
      <c r="S67" s="150">
        <v>1200000</v>
      </c>
      <c r="T67" s="65">
        <f t="shared" si="1"/>
        <v>0</v>
      </c>
      <c r="V67" s="531" t="s">
        <v>363</v>
      </c>
      <c r="W67" s="41" t="s">
        <v>437</v>
      </c>
      <c r="X67" s="41"/>
      <c r="Y67" s="51"/>
      <c r="AA67" s="50"/>
      <c r="AB67" s="51"/>
    </row>
    <row r="68" spans="1:34" ht="36.75" customHeight="1" x14ac:dyDescent="0.3">
      <c r="A68" s="600"/>
      <c r="B68" s="630"/>
      <c r="C68" s="743"/>
      <c r="D68" s="596"/>
      <c r="E68" s="571"/>
      <c r="F68" s="55" t="s">
        <v>113</v>
      </c>
      <c r="G68" s="124">
        <v>1</v>
      </c>
      <c r="H68" s="297"/>
      <c r="I68" s="298">
        <v>1</v>
      </c>
      <c r="J68" s="298"/>
      <c r="K68" s="298"/>
      <c r="L68" s="297">
        <v>0</v>
      </c>
      <c r="M68" s="297">
        <v>1</v>
      </c>
      <c r="N68" s="297"/>
      <c r="O68" s="297"/>
      <c r="P68" s="149">
        <f t="shared" ref="P68:P86" si="2">(SUM(L68:O68)/SUM(H68:K68))</f>
        <v>1</v>
      </c>
      <c r="R68" s="151">
        <v>30000</v>
      </c>
      <c r="S68" s="152">
        <v>0</v>
      </c>
      <c r="T68" s="65">
        <f t="shared" si="1"/>
        <v>30000</v>
      </c>
      <c r="V68" s="531" t="s">
        <v>364</v>
      </c>
      <c r="W68" s="41" t="s">
        <v>438</v>
      </c>
      <c r="X68" s="41"/>
      <c r="Y68" s="545"/>
      <c r="AA68" s="50"/>
      <c r="AB68" s="51"/>
    </row>
    <row r="69" spans="1:34" ht="36.75" customHeight="1" thickBot="1" x14ac:dyDescent="0.35">
      <c r="A69" s="600"/>
      <c r="B69" s="630"/>
      <c r="C69" s="743"/>
      <c r="D69" s="596"/>
      <c r="E69" s="571"/>
      <c r="F69" s="52" t="s">
        <v>114</v>
      </c>
      <c r="G69" s="220">
        <v>4</v>
      </c>
      <c r="H69" s="297">
        <v>1</v>
      </c>
      <c r="I69" s="298">
        <v>1</v>
      </c>
      <c r="J69" s="298">
        <v>1</v>
      </c>
      <c r="K69" s="298">
        <v>1</v>
      </c>
      <c r="L69" s="297">
        <v>0</v>
      </c>
      <c r="M69" s="297">
        <v>1</v>
      </c>
      <c r="N69" s="297"/>
      <c r="O69" s="297"/>
      <c r="P69" s="149">
        <f t="shared" si="2"/>
        <v>0.25</v>
      </c>
      <c r="R69" s="151">
        <v>30000</v>
      </c>
      <c r="S69" s="152">
        <v>0</v>
      </c>
      <c r="T69" s="65">
        <f t="shared" si="1"/>
        <v>30000</v>
      </c>
      <c r="V69" s="531" t="s">
        <v>365</v>
      </c>
      <c r="W69" s="531" t="s">
        <v>439</v>
      </c>
      <c r="X69" s="25"/>
      <c r="Y69" s="51"/>
      <c r="AA69" s="50"/>
      <c r="AB69" s="51"/>
    </row>
    <row r="70" spans="1:34" ht="36.75" customHeight="1" x14ac:dyDescent="0.3">
      <c r="A70" s="600"/>
      <c r="B70" s="630"/>
      <c r="C70" s="743"/>
      <c r="D70" s="596"/>
      <c r="E70" s="571"/>
      <c r="F70" s="52" t="s">
        <v>119</v>
      </c>
      <c r="G70" s="154" t="s">
        <v>120</v>
      </c>
      <c r="H70" s="297">
        <v>50</v>
      </c>
      <c r="I70" s="298"/>
      <c r="J70" s="298"/>
      <c r="K70" s="298"/>
      <c r="L70" s="297">
        <v>56</v>
      </c>
      <c r="M70" s="297">
        <v>52</v>
      </c>
      <c r="N70" s="297"/>
      <c r="O70" s="297"/>
      <c r="P70" s="149">
        <f t="shared" si="2"/>
        <v>2.16</v>
      </c>
      <c r="Q70" s="25"/>
      <c r="R70" s="155">
        <v>2500000</v>
      </c>
      <c r="S70" s="156"/>
      <c r="T70" s="157">
        <f>R70-S70</f>
        <v>2500000</v>
      </c>
      <c r="V70" s="547" t="s">
        <v>441</v>
      </c>
      <c r="W70" s="215" t="s">
        <v>442</v>
      </c>
      <c r="X70" s="25"/>
      <c r="Y70" s="51"/>
      <c r="AA70" s="50"/>
      <c r="AB70" s="51"/>
    </row>
    <row r="71" spans="1:34" ht="36.75" customHeight="1" x14ac:dyDescent="0.25">
      <c r="A71" s="600"/>
      <c r="B71" s="630"/>
      <c r="C71" s="743"/>
      <c r="D71" s="596"/>
      <c r="E71" s="571"/>
      <c r="F71" s="158" t="s">
        <v>121</v>
      </c>
      <c r="G71" s="159" t="s">
        <v>122</v>
      </c>
      <c r="H71" s="297">
        <v>20</v>
      </c>
      <c r="I71" s="298"/>
      <c r="J71" s="298"/>
      <c r="K71" s="298"/>
      <c r="L71" s="297">
        <v>13</v>
      </c>
      <c r="M71" s="297">
        <v>20</v>
      </c>
      <c r="N71" s="297"/>
      <c r="O71" s="297"/>
      <c r="P71" s="149">
        <f t="shared" si="2"/>
        <v>1.65</v>
      </c>
      <c r="Q71" s="25"/>
      <c r="R71" s="160">
        <v>1000000</v>
      </c>
      <c r="S71" s="156"/>
      <c r="T71" s="157">
        <f t="shared" ref="T71:T86" si="3">R71-S71</f>
        <v>1000000</v>
      </c>
      <c r="V71" s="531" t="s">
        <v>366</v>
      </c>
      <c r="W71" s="548" t="s">
        <v>443</v>
      </c>
      <c r="X71" s="25"/>
      <c r="Y71" s="51"/>
      <c r="AA71" s="50"/>
      <c r="AB71" s="51"/>
    </row>
    <row r="72" spans="1:34" ht="36.75" customHeight="1" x14ac:dyDescent="0.25">
      <c r="A72" s="600"/>
      <c r="B72" s="630"/>
      <c r="C72" s="743"/>
      <c r="D72" s="596"/>
      <c r="E72" s="571"/>
      <c r="F72" s="158" t="s">
        <v>123</v>
      </c>
      <c r="G72" s="161" t="s">
        <v>124</v>
      </c>
      <c r="H72" s="297"/>
      <c r="I72" s="298"/>
      <c r="J72" s="298"/>
      <c r="K72" s="298">
        <v>1</v>
      </c>
      <c r="L72" s="297">
        <v>0</v>
      </c>
      <c r="M72" s="297">
        <v>0</v>
      </c>
      <c r="N72" s="297"/>
      <c r="O72" s="297"/>
      <c r="P72" s="149">
        <f t="shared" si="2"/>
        <v>0</v>
      </c>
      <c r="Q72" s="25"/>
      <c r="R72" s="155">
        <v>200000</v>
      </c>
      <c r="S72" s="156"/>
      <c r="T72" s="157">
        <f t="shared" si="3"/>
        <v>200000</v>
      </c>
      <c r="V72" s="50"/>
      <c r="W72" s="25"/>
      <c r="X72" s="25"/>
      <c r="Y72" s="51"/>
      <c r="AA72" s="50"/>
      <c r="AB72" s="51"/>
    </row>
    <row r="73" spans="1:34" ht="36.75" customHeight="1" x14ac:dyDescent="0.25">
      <c r="A73" s="600"/>
      <c r="B73" s="630"/>
      <c r="C73" s="743"/>
      <c r="D73" s="596"/>
      <c r="E73" s="571"/>
      <c r="F73" s="162" t="s">
        <v>125</v>
      </c>
      <c r="G73" s="161" t="s">
        <v>126</v>
      </c>
      <c r="H73" s="297">
        <v>2</v>
      </c>
      <c r="I73" s="298">
        <v>2</v>
      </c>
      <c r="J73" s="298">
        <v>2</v>
      </c>
      <c r="K73" s="298"/>
      <c r="L73" s="297">
        <v>0</v>
      </c>
      <c r="M73" s="297"/>
      <c r="N73" s="297"/>
      <c r="O73" s="297"/>
      <c r="P73" s="149">
        <f t="shared" si="2"/>
        <v>0</v>
      </c>
      <c r="Q73" s="25"/>
      <c r="R73" s="155">
        <v>60000</v>
      </c>
      <c r="S73" s="156"/>
      <c r="T73" s="157">
        <f t="shared" si="3"/>
        <v>60000</v>
      </c>
      <c r="V73" s="531" t="s">
        <v>367</v>
      </c>
      <c r="W73" s="25"/>
      <c r="X73" s="25"/>
      <c r="Y73" s="51"/>
      <c r="AA73" s="50"/>
      <c r="AB73" s="51"/>
    </row>
    <row r="74" spans="1:34" ht="36.75" customHeight="1" x14ac:dyDescent="0.25">
      <c r="A74" s="600"/>
      <c r="B74" s="630"/>
      <c r="C74" s="743"/>
      <c r="D74" s="596"/>
      <c r="E74" s="571"/>
      <c r="F74" s="158" t="s">
        <v>127</v>
      </c>
      <c r="G74" s="161">
        <v>5</v>
      </c>
      <c r="H74" s="297"/>
      <c r="I74" s="298">
        <v>2</v>
      </c>
      <c r="J74" s="298">
        <v>2</v>
      </c>
      <c r="K74" s="298">
        <v>1</v>
      </c>
      <c r="L74" s="297">
        <v>0</v>
      </c>
      <c r="M74" s="297">
        <v>2</v>
      </c>
      <c r="N74" s="297">
        <v>1</v>
      </c>
      <c r="O74" s="297"/>
      <c r="P74" s="149">
        <f t="shared" si="2"/>
        <v>0.6</v>
      </c>
      <c r="Q74" s="25"/>
      <c r="R74" s="155">
        <v>60000</v>
      </c>
      <c r="S74" s="156"/>
      <c r="T74" s="157">
        <f t="shared" si="3"/>
        <v>60000</v>
      </c>
      <c r="V74" s="531" t="s">
        <v>368</v>
      </c>
      <c r="W74" s="548" t="s">
        <v>444</v>
      </c>
      <c r="X74" s="25"/>
      <c r="Y74" s="51"/>
      <c r="AA74" s="50"/>
      <c r="AB74" s="51"/>
    </row>
    <row r="75" spans="1:34" ht="36.75" customHeight="1" thickBot="1" x14ac:dyDescent="0.3">
      <c r="A75" s="600"/>
      <c r="B75" s="630"/>
      <c r="C75" s="743"/>
      <c r="D75" s="596"/>
      <c r="E75" s="571"/>
      <c r="F75" s="158" t="s">
        <v>128</v>
      </c>
      <c r="G75" s="163" t="s">
        <v>129</v>
      </c>
      <c r="H75" s="297">
        <v>1</v>
      </c>
      <c r="I75" s="298">
        <v>1</v>
      </c>
      <c r="J75" s="298">
        <v>1</v>
      </c>
      <c r="K75" s="298"/>
      <c r="L75" s="297">
        <v>1</v>
      </c>
      <c r="M75" s="297">
        <v>0</v>
      </c>
      <c r="N75" s="297"/>
      <c r="O75" s="297"/>
      <c r="P75" s="149">
        <f t="shared" si="2"/>
        <v>0.33333333333333331</v>
      </c>
      <c r="Q75" s="25"/>
      <c r="R75" s="155">
        <v>90000</v>
      </c>
      <c r="S75" s="156"/>
      <c r="T75" s="157">
        <f t="shared" si="3"/>
        <v>90000</v>
      </c>
      <c r="V75" s="531" t="s">
        <v>369</v>
      </c>
      <c r="W75" s="548" t="s">
        <v>445</v>
      </c>
      <c r="X75" s="25"/>
      <c r="Y75" s="51"/>
      <c r="AA75" s="50"/>
      <c r="AB75" s="51"/>
    </row>
    <row r="76" spans="1:34" ht="36.75" customHeight="1" x14ac:dyDescent="0.25">
      <c r="A76" s="600"/>
      <c r="B76" s="630"/>
      <c r="C76" s="743"/>
      <c r="D76" s="596"/>
      <c r="E76" s="571"/>
      <c r="F76" s="158" t="s">
        <v>130</v>
      </c>
      <c r="G76" s="161" t="s">
        <v>267</v>
      </c>
      <c r="H76" s="297"/>
      <c r="I76" s="298">
        <v>1</v>
      </c>
      <c r="J76" s="298"/>
      <c r="K76" s="298">
        <v>1</v>
      </c>
      <c r="L76" s="297">
        <v>0</v>
      </c>
      <c r="M76" s="297">
        <v>0</v>
      </c>
      <c r="N76" s="297"/>
      <c r="O76" s="297"/>
      <c r="P76" s="149">
        <f t="shared" si="2"/>
        <v>0</v>
      </c>
      <c r="Q76" s="25"/>
      <c r="R76" s="155">
        <v>60000</v>
      </c>
      <c r="S76" s="156"/>
      <c r="T76" s="157">
        <f t="shared" si="3"/>
        <v>60000</v>
      </c>
      <c r="V76" s="50"/>
      <c r="W76" s="25"/>
      <c r="X76" s="25"/>
      <c r="Y76" s="51"/>
      <c r="AA76" s="50"/>
      <c r="AB76" s="51"/>
    </row>
    <row r="77" spans="1:34" ht="36.75" customHeight="1" x14ac:dyDescent="0.25">
      <c r="A77" s="600"/>
      <c r="B77" s="630"/>
      <c r="C77" s="743"/>
      <c r="D77" s="596"/>
      <c r="E77" s="571"/>
      <c r="F77" s="162" t="s">
        <v>131</v>
      </c>
      <c r="G77" s="161" t="s">
        <v>132</v>
      </c>
      <c r="H77" s="297">
        <v>1</v>
      </c>
      <c r="I77" s="298">
        <v>1</v>
      </c>
      <c r="J77" s="298">
        <v>1</v>
      </c>
      <c r="K77" s="298">
        <v>1</v>
      </c>
      <c r="L77" s="297">
        <v>1</v>
      </c>
      <c r="M77" s="297">
        <v>1</v>
      </c>
      <c r="N77" s="297"/>
      <c r="O77" s="297"/>
      <c r="P77" s="149">
        <f t="shared" si="2"/>
        <v>0.5</v>
      </c>
      <c r="Q77" s="25"/>
      <c r="R77" s="155">
        <v>100000</v>
      </c>
      <c r="S77" s="156"/>
      <c r="T77" s="157">
        <f t="shared" si="3"/>
        <v>100000</v>
      </c>
      <c r="W77" s="25"/>
      <c r="X77" s="25"/>
      <c r="Y77" s="51"/>
      <c r="AA77" s="50"/>
      <c r="AB77" s="51"/>
    </row>
    <row r="78" spans="1:34" ht="36.75" customHeight="1" x14ac:dyDescent="0.25">
      <c r="A78" s="600"/>
      <c r="B78" s="630"/>
      <c r="C78" s="743"/>
      <c r="D78" s="596"/>
      <c r="E78" s="571"/>
      <c r="F78" s="158" t="s">
        <v>133</v>
      </c>
      <c r="G78" s="161" t="s">
        <v>132</v>
      </c>
      <c r="H78" s="297">
        <v>1</v>
      </c>
      <c r="I78" s="298">
        <v>1</v>
      </c>
      <c r="J78" s="298">
        <v>1</v>
      </c>
      <c r="K78" s="298">
        <v>1</v>
      </c>
      <c r="L78" s="297">
        <v>1</v>
      </c>
      <c r="M78" s="297">
        <v>1</v>
      </c>
      <c r="N78" s="297"/>
      <c r="O78" s="297"/>
      <c r="P78" s="149">
        <f t="shared" si="2"/>
        <v>0.5</v>
      </c>
      <c r="Q78" s="25"/>
      <c r="R78" s="155">
        <v>161000</v>
      </c>
      <c r="S78" s="156"/>
      <c r="T78" s="157">
        <f t="shared" si="3"/>
        <v>161000</v>
      </c>
      <c r="V78" s="50" t="s">
        <v>370</v>
      </c>
      <c r="W78" s="25"/>
      <c r="X78" s="25"/>
      <c r="Y78" s="51"/>
      <c r="AA78" s="50"/>
      <c r="AB78" s="51"/>
    </row>
    <row r="79" spans="1:34" ht="36.75" customHeight="1" x14ac:dyDescent="0.25">
      <c r="A79" s="600"/>
      <c r="B79" s="630"/>
      <c r="C79" s="743"/>
      <c r="D79" s="596"/>
      <c r="E79" s="571"/>
      <c r="F79" s="164" t="s">
        <v>134</v>
      </c>
      <c r="G79" s="161" t="s">
        <v>135</v>
      </c>
      <c r="H79" s="297">
        <v>1</v>
      </c>
      <c r="I79" s="298">
        <v>1</v>
      </c>
      <c r="J79" s="298">
        <v>1</v>
      </c>
      <c r="K79" s="298">
        <v>1</v>
      </c>
      <c r="L79" s="297">
        <v>0</v>
      </c>
      <c r="M79" s="297">
        <v>0</v>
      </c>
      <c r="N79" s="297"/>
      <c r="O79" s="297"/>
      <c r="P79" s="149">
        <f t="shared" si="2"/>
        <v>0</v>
      </c>
      <c r="Q79" s="25"/>
      <c r="R79" s="155">
        <v>60000</v>
      </c>
      <c r="S79" s="156"/>
      <c r="T79" s="157">
        <f t="shared" si="3"/>
        <v>60000</v>
      </c>
      <c r="V79" s="50"/>
      <c r="W79" s="25"/>
      <c r="X79" s="25"/>
      <c r="Y79" s="51"/>
      <c r="AA79" s="50"/>
      <c r="AB79" s="51"/>
    </row>
    <row r="80" spans="1:34" ht="36.75" customHeight="1" x14ac:dyDescent="0.25">
      <c r="A80" s="600"/>
      <c r="B80" s="630"/>
      <c r="C80" s="743"/>
      <c r="D80" s="596"/>
      <c r="E80" s="571"/>
      <c r="F80" s="165" t="s">
        <v>136</v>
      </c>
      <c r="G80" s="161" t="s">
        <v>137</v>
      </c>
      <c r="H80" s="297">
        <v>5</v>
      </c>
      <c r="I80" s="298">
        <v>5</v>
      </c>
      <c r="J80" s="298">
        <v>5</v>
      </c>
      <c r="K80" s="298">
        <v>5</v>
      </c>
      <c r="L80" s="297">
        <v>4</v>
      </c>
      <c r="M80" s="297">
        <v>0</v>
      </c>
      <c r="N80" s="297"/>
      <c r="O80" s="297"/>
      <c r="P80" s="149">
        <f t="shared" si="2"/>
        <v>0.2</v>
      </c>
      <c r="Q80" s="25"/>
      <c r="R80" s="166">
        <v>200000</v>
      </c>
      <c r="S80" s="167">
        <v>50000</v>
      </c>
      <c r="T80" s="157">
        <f t="shared" si="3"/>
        <v>150000</v>
      </c>
      <c r="V80" s="531" t="s">
        <v>371</v>
      </c>
      <c r="W80" s="548" t="s">
        <v>447</v>
      </c>
      <c r="X80" s="25"/>
      <c r="Y80" s="51"/>
      <c r="AA80" s="50"/>
      <c r="AB80" s="51"/>
    </row>
    <row r="81" spans="1:28" ht="36.75" customHeight="1" x14ac:dyDescent="0.25">
      <c r="A81" s="600"/>
      <c r="B81" s="630"/>
      <c r="C81" s="743"/>
      <c r="D81" s="596"/>
      <c r="E81" s="571"/>
      <c r="F81" s="165" t="s">
        <v>138</v>
      </c>
      <c r="G81" s="168" t="s">
        <v>139</v>
      </c>
      <c r="H81" s="297"/>
      <c r="I81" s="298"/>
      <c r="J81" s="298">
        <v>1</v>
      </c>
      <c r="K81" s="298"/>
      <c r="L81" s="297">
        <v>0</v>
      </c>
      <c r="M81" s="297">
        <v>0</v>
      </c>
      <c r="N81" s="297"/>
      <c r="O81" s="297"/>
      <c r="P81" s="149">
        <f t="shared" si="2"/>
        <v>0</v>
      </c>
      <c r="Q81" s="25"/>
      <c r="R81" s="169">
        <v>180500</v>
      </c>
      <c r="S81" s="167">
        <v>30000</v>
      </c>
      <c r="T81" s="157">
        <f t="shared" si="3"/>
        <v>150500</v>
      </c>
      <c r="W81" s="547" t="s">
        <v>446</v>
      </c>
      <c r="X81" s="25"/>
      <c r="Y81" s="51"/>
      <c r="AA81" s="50"/>
      <c r="AB81" s="51"/>
    </row>
    <row r="82" spans="1:28" ht="36.75" customHeight="1" x14ac:dyDescent="0.25">
      <c r="A82" s="600"/>
      <c r="B82" s="630"/>
      <c r="C82" s="743"/>
      <c r="D82" s="596"/>
      <c r="E82" s="571"/>
      <c r="F82" s="165" t="s">
        <v>140</v>
      </c>
      <c r="G82" s="168">
        <v>4</v>
      </c>
      <c r="H82" s="297">
        <v>1</v>
      </c>
      <c r="I82" s="298">
        <v>1</v>
      </c>
      <c r="J82" s="298">
        <v>1</v>
      </c>
      <c r="K82" s="298">
        <v>1</v>
      </c>
      <c r="L82" s="297">
        <v>1</v>
      </c>
      <c r="M82" s="297">
        <v>1</v>
      </c>
      <c r="N82" s="297"/>
      <c r="O82" s="297"/>
      <c r="P82" s="149">
        <f t="shared" si="2"/>
        <v>0.5</v>
      </c>
      <c r="Q82" s="25"/>
      <c r="R82" s="169">
        <v>330000</v>
      </c>
      <c r="S82" s="156">
        <v>0</v>
      </c>
      <c r="T82" s="157">
        <f t="shared" si="3"/>
        <v>330000</v>
      </c>
      <c r="V82" s="531" t="s">
        <v>372</v>
      </c>
      <c r="W82" s="547" t="s">
        <v>448</v>
      </c>
      <c r="X82" s="25"/>
      <c r="Y82" s="51"/>
      <c r="AA82" s="50"/>
      <c r="AB82" s="51"/>
    </row>
    <row r="83" spans="1:28" s="278" customFormat="1" ht="56.25" customHeight="1" x14ac:dyDescent="0.25">
      <c r="A83" s="600"/>
      <c r="B83" s="630"/>
      <c r="C83" s="743"/>
      <c r="D83" s="596"/>
      <c r="E83" s="571"/>
      <c r="F83" s="170" t="s">
        <v>141</v>
      </c>
      <c r="G83" s="171">
        <v>50</v>
      </c>
      <c r="H83" s="297">
        <v>12</v>
      </c>
      <c r="I83" s="298">
        <v>13</v>
      </c>
      <c r="J83" s="298">
        <v>13</v>
      </c>
      <c r="K83" s="298">
        <v>12</v>
      </c>
      <c r="L83" s="297">
        <v>0</v>
      </c>
      <c r="M83" s="297">
        <v>0</v>
      </c>
      <c r="N83" s="297"/>
      <c r="O83" s="297"/>
      <c r="P83" s="196">
        <f>(SUM(L83:O83)/SUM(H83:K83))</f>
        <v>0</v>
      </c>
      <c r="Q83" s="25"/>
      <c r="R83" s="169">
        <v>100000</v>
      </c>
      <c r="S83" s="156">
        <v>50000</v>
      </c>
      <c r="T83" s="157">
        <f t="shared" si="3"/>
        <v>50000</v>
      </c>
      <c r="V83" s="50"/>
      <c r="W83" s="25"/>
      <c r="X83" s="25"/>
      <c r="Y83" s="51"/>
      <c r="AA83" s="50"/>
      <c r="AB83" s="51"/>
    </row>
    <row r="84" spans="1:28" ht="42" customHeight="1" x14ac:dyDescent="0.25">
      <c r="A84" s="600"/>
      <c r="B84" s="630"/>
      <c r="C84" s="743"/>
      <c r="D84" s="596"/>
      <c r="E84" s="571"/>
      <c r="F84" s="421" t="s">
        <v>141</v>
      </c>
      <c r="G84" s="220">
        <v>1</v>
      </c>
      <c r="H84" s="408"/>
      <c r="I84" s="301"/>
      <c r="J84" s="301"/>
      <c r="K84" s="301">
        <v>1</v>
      </c>
      <c r="L84" s="530">
        <v>0</v>
      </c>
      <c r="M84" s="530">
        <v>0</v>
      </c>
      <c r="N84" s="408"/>
      <c r="O84" s="408"/>
      <c r="P84" s="172">
        <f t="shared" si="0"/>
        <v>0</v>
      </c>
      <c r="R84" s="120"/>
      <c r="S84" s="173"/>
      <c r="T84" s="422">
        <f>R84-S84</f>
        <v>0</v>
      </c>
      <c r="V84" s="108"/>
      <c r="W84" s="56"/>
      <c r="X84" s="56"/>
      <c r="Y84" s="255"/>
      <c r="AA84" s="108"/>
      <c r="AB84" s="255"/>
    </row>
    <row r="85" spans="1:28" ht="42" customHeight="1" x14ac:dyDescent="0.25">
      <c r="A85" s="600"/>
      <c r="B85" s="630"/>
      <c r="C85" s="743"/>
      <c r="D85" s="596"/>
      <c r="E85" s="571"/>
      <c r="F85" s="175" t="s">
        <v>143</v>
      </c>
      <c r="G85" s="220">
        <v>40</v>
      </c>
      <c r="H85" s="297">
        <v>10</v>
      </c>
      <c r="I85" s="298">
        <v>10</v>
      </c>
      <c r="J85" s="298">
        <v>10</v>
      </c>
      <c r="K85" s="298">
        <v>10</v>
      </c>
      <c r="L85" s="297"/>
      <c r="M85" s="297">
        <v>28</v>
      </c>
      <c r="N85" s="297"/>
      <c r="O85" s="297"/>
      <c r="P85" s="149">
        <f t="shared" si="2"/>
        <v>0.7</v>
      </c>
      <c r="R85" s="120">
        <v>513600</v>
      </c>
      <c r="S85" s="173">
        <v>233600</v>
      </c>
      <c r="T85" s="157">
        <f t="shared" si="3"/>
        <v>280000</v>
      </c>
      <c r="V85" s="531" t="s">
        <v>373</v>
      </c>
      <c r="W85" s="548" t="s">
        <v>449</v>
      </c>
      <c r="X85" s="25"/>
      <c r="Y85" s="51"/>
      <c r="AA85" s="50"/>
      <c r="AB85" s="51"/>
    </row>
    <row r="86" spans="1:28" ht="42" customHeight="1" x14ac:dyDescent="0.25">
      <c r="A86" s="600"/>
      <c r="B86" s="630"/>
      <c r="C86" s="743"/>
      <c r="D86" s="596"/>
      <c r="E86" s="571"/>
      <c r="F86" s="176" t="s">
        <v>256</v>
      </c>
      <c r="G86" s="220">
        <v>100</v>
      </c>
      <c r="H86" s="297"/>
      <c r="I86" s="298">
        <v>50</v>
      </c>
      <c r="J86" s="298"/>
      <c r="K86" s="298">
        <v>50</v>
      </c>
      <c r="L86" s="297">
        <v>5</v>
      </c>
      <c r="M86" s="297">
        <v>28</v>
      </c>
      <c r="N86" s="297"/>
      <c r="O86" s="297"/>
      <c r="P86" s="149">
        <f t="shared" si="2"/>
        <v>0.33</v>
      </c>
      <c r="R86" s="120"/>
      <c r="S86" s="173"/>
      <c r="T86" s="157">
        <f t="shared" si="3"/>
        <v>0</v>
      </c>
      <c r="V86" s="50"/>
      <c r="W86" s="548" t="s">
        <v>449</v>
      </c>
      <c r="X86" s="25"/>
      <c r="Y86" s="51"/>
      <c r="AA86" s="50"/>
      <c r="AB86" s="51"/>
    </row>
    <row r="87" spans="1:28" ht="51" customHeight="1" x14ac:dyDescent="0.25">
      <c r="A87" s="600"/>
      <c r="B87" s="630"/>
      <c r="C87" s="743"/>
      <c r="D87" s="596"/>
      <c r="E87" s="571"/>
      <c r="F87" s="127" t="s">
        <v>258</v>
      </c>
      <c r="G87" s="124">
        <v>4</v>
      </c>
      <c r="H87" s="297">
        <v>1</v>
      </c>
      <c r="I87" s="298">
        <v>1</v>
      </c>
      <c r="J87" s="298">
        <v>1</v>
      </c>
      <c r="K87" s="298">
        <v>1</v>
      </c>
      <c r="L87" s="297">
        <v>0</v>
      </c>
      <c r="M87" s="297">
        <v>1</v>
      </c>
      <c r="N87" s="297"/>
      <c r="O87" s="297"/>
      <c r="P87" s="196">
        <f>(SUM(L87:O87)/SUM(H87:K87))</f>
        <v>0.25</v>
      </c>
      <c r="R87" s="48">
        <v>20000</v>
      </c>
      <c r="S87" s="49"/>
      <c r="T87" s="65">
        <f>R87-S87</f>
        <v>20000</v>
      </c>
      <c r="V87" s="531" t="s">
        <v>374</v>
      </c>
      <c r="W87" s="41"/>
      <c r="X87" s="25"/>
      <c r="Y87" s="51"/>
      <c r="AA87" s="50"/>
      <c r="AB87" s="51"/>
    </row>
    <row r="88" spans="1:28" ht="42" customHeight="1" x14ac:dyDescent="0.25">
      <c r="A88" s="600"/>
      <c r="B88" s="630"/>
      <c r="C88" s="743"/>
      <c r="D88" s="596"/>
      <c r="E88" s="571"/>
      <c r="F88" s="127" t="s">
        <v>144</v>
      </c>
      <c r="G88" s="124">
        <v>12</v>
      </c>
      <c r="H88" s="297">
        <v>3</v>
      </c>
      <c r="I88" s="298">
        <v>3</v>
      </c>
      <c r="J88" s="298">
        <v>3</v>
      </c>
      <c r="K88" s="298">
        <v>3</v>
      </c>
      <c r="L88" s="297">
        <v>1</v>
      </c>
      <c r="M88" s="297">
        <v>3</v>
      </c>
      <c r="N88" s="297"/>
      <c r="O88" s="297"/>
      <c r="P88" s="196">
        <f>(SUM(L88:O88)/SUM(H88:K88))</f>
        <v>0.33333333333333331</v>
      </c>
      <c r="R88" s="48"/>
      <c r="S88" s="49"/>
      <c r="T88" s="65">
        <f t="shared" ref="T88:T101" si="4">R88-S88</f>
        <v>0</v>
      </c>
      <c r="V88" s="531" t="s">
        <v>375</v>
      </c>
      <c r="W88" s="41"/>
      <c r="X88" s="25"/>
      <c r="Y88" s="51"/>
      <c r="AA88" s="50"/>
      <c r="AB88" s="51"/>
    </row>
    <row r="89" spans="1:28" ht="42" customHeight="1" x14ac:dyDescent="0.3">
      <c r="A89" s="600"/>
      <c r="B89" s="630"/>
      <c r="C89" s="743"/>
      <c r="D89" s="596"/>
      <c r="E89" s="571"/>
      <c r="F89" s="40" t="s">
        <v>145</v>
      </c>
      <c r="G89" s="124">
        <v>100</v>
      </c>
      <c r="H89" s="297">
        <v>100</v>
      </c>
      <c r="I89" s="298">
        <v>100</v>
      </c>
      <c r="J89" s="298">
        <v>100</v>
      </c>
      <c r="K89" s="298">
        <v>100</v>
      </c>
      <c r="L89" s="297">
        <v>100</v>
      </c>
      <c r="M89" s="297">
        <v>100</v>
      </c>
      <c r="N89" s="297"/>
      <c r="O89" s="297"/>
      <c r="P89" s="196">
        <f>(SUM(L89:O89)/SUM(H89:K89))</f>
        <v>0.5</v>
      </c>
      <c r="R89" s="48"/>
      <c r="S89" s="49"/>
      <c r="T89" s="65">
        <f t="shared" si="4"/>
        <v>0</v>
      </c>
      <c r="V89" s="531" t="s">
        <v>376</v>
      </c>
      <c r="W89" s="41"/>
      <c r="X89" s="25"/>
      <c r="Y89" s="51"/>
      <c r="AA89" s="50"/>
      <c r="AB89" s="51"/>
    </row>
    <row r="90" spans="1:28" ht="51.75" customHeight="1" x14ac:dyDescent="0.3">
      <c r="A90" s="600"/>
      <c r="B90" s="630"/>
      <c r="C90" s="743"/>
      <c r="D90" s="596"/>
      <c r="E90" s="571"/>
      <c r="F90" s="52" t="s">
        <v>259</v>
      </c>
      <c r="G90" s="256">
        <v>100</v>
      </c>
      <c r="H90" s="297">
        <v>100</v>
      </c>
      <c r="I90" s="298">
        <v>100</v>
      </c>
      <c r="J90" s="298">
        <v>100</v>
      </c>
      <c r="K90" s="298">
        <v>100</v>
      </c>
      <c r="L90" s="297">
        <v>100</v>
      </c>
      <c r="M90" s="297">
        <v>100</v>
      </c>
      <c r="N90" s="297"/>
      <c r="O90" s="297"/>
      <c r="P90" s="149">
        <f>(SUM(L90:O90)/SUM(H90:K90))</f>
        <v>0.5</v>
      </c>
      <c r="R90" s="119">
        <v>1440000</v>
      </c>
      <c r="S90" s="150">
        <v>540000</v>
      </c>
      <c r="T90" s="65">
        <f t="shared" si="4"/>
        <v>900000</v>
      </c>
      <c r="V90" s="531" t="s">
        <v>377</v>
      </c>
      <c r="W90" s="41"/>
      <c r="X90" s="25"/>
      <c r="Y90" s="51"/>
      <c r="AA90" s="50"/>
      <c r="AB90" s="51"/>
    </row>
    <row r="91" spans="1:28" ht="51.75" customHeight="1" x14ac:dyDescent="0.3">
      <c r="A91" s="600"/>
      <c r="B91" s="630"/>
      <c r="C91" s="743"/>
      <c r="D91" s="596"/>
      <c r="E91" s="571"/>
      <c r="F91" s="52" t="s">
        <v>357</v>
      </c>
      <c r="G91" s="538">
        <v>36</v>
      </c>
      <c r="H91" s="297">
        <v>0</v>
      </c>
      <c r="I91" s="298">
        <v>12</v>
      </c>
      <c r="J91" s="298">
        <v>12</v>
      </c>
      <c r="K91" s="298">
        <v>12</v>
      </c>
      <c r="L91" s="297">
        <v>0</v>
      </c>
      <c r="M91" s="297">
        <v>12</v>
      </c>
      <c r="N91" s="297"/>
      <c r="O91" s="297"/>
      <c r="P91" s="149">
        <f t="shared" ref="P91:P129" si="5">(SUM(L91:O91)/SUM(H91:K91))</f>
        <v>0.33333333333333331</v>
      </c>
      <c r="R91" s="119"/>
      <c r="S91" s="150"/>
      <c r="T91" s="65"/>
      <c r="V91" s="531"/>
      <c r="W91" s="548" t="s">
        <v>454</v>
      </c>
      <c r="X91" s="25"/>
      <c r="Y91" s="51"/>
      <c r="AA91" s="50"/>
      <c r="AB91" s="51"/>
    </row>
    <row r="92" spans="1:28" ht="51.75" customHeight="1" thickBot="1" x14ac:dyDescent="0.35">
      <c r="A92" s="600"/>
      <c r="B92" s="630"/>
      <c r="C92" s="743"/>
      <c r="D92" s="596"/>
      <c r="E92" s="571"/>
      <c r="F92" s="52" t="s">
        <v>358</v>
      </c>
      <c r="G92" s="538">
        <v>110</v>
      </c>
      <c r="H92" s="297">
        <v>2</v>
      </c>
      <c r="I92" s="298">
        <v>36</v>
      </c>
      <c r="J92" s="298">
        <v>36</v>
      </c>
      <c r="K92" s="298">
        <v>36</v>
      </c>
      <c r="L92" s="297">
        <v>0</v>
      </c>
      <c r="M92" s="297">
        <v>24</v>
      </c>
      <c r="N92" s="297"/>
      <c r="O92" s="297"/>
      <c r="P92" s="149">
        <f t="shared" si="5"/>
        <v>0.21818181818181817</v>
      </c>
      <c r="R92" s="119"/>
      <c r="S92" s="150"/>
      <c r="T92" s="65"/>
      <c r="V92" s="531"/>
      <c r="W92" s="548" t="s">
        <v>455</v>
      </c>
      <c r="X92" s="25"/>
      <c r="Y92" s="51"/>
      <c r="AA92" s="50"/>
      <c r="AB92" s="51"/>
    </row>
    <row r="93" spans="1:28" ht="33.75" customHeight="1" x14ac:dyDescent="0.25">
      <c r="A93" s="600"/>
      <c r="B93" s="630"/>
      <c r="C93" s="743"/>
      <c r="D93" s="596"/>
      <c r="E93" s="571"/>
      <c r="F93" s="158" t="s">
        <v>146</v>
      </c>
      <c r="G93" s="154">
        <v>16</v>
      </c>
      <c r="H93" s="297">
        <v>4</v>
      </c>
      <c r="I93" s="298">
        <v>4</v>
      </c>
      <c r="J93" s="298">
        <v>4</v>
      </c>
      <c r="K93" s="298">
        <v>4</v>
      </c>
      <c r="L93" s="297">
        <v>4</v>
      </c>
      <c r="M93" s="297">
        <v>4</v>
      </c>
      <c r="N93" s="297"/>
      <c r="O93" s="297"/>
      <c r="P93" s="149">
        <f t="shared" si="5"/>
        <v>0.5</v>
      </c>
      <c r="Q93" s="25"/>
      <c r="R93" s="48">
        <v>5000</v>
      </c>
      <c r="S93" s="156"/>
      <c r="T93" s="65">
        <f t="shared" si="4"/>
        <v>5000</v>
      </c>
      <c r="V93" s="531" t="s">
        <v>378</v>
      </c>
      <c r="W93" s="548" t="s">
        <v>456</v>
      </c>
      <c r="X93" s="25"/>
      <c r="Y93" s="51"/>
      <c r="AA93" s="50"/>
      <c r="AB93" s="51"/>
    </row>
    <row r="94" spans="1:28" ht="33.75" customHeight="1" x14ac:dyDescent="0.3">
      <c r="A94" s="600"/>
      <c r="B94" s="630"/>
      <c r="C94" s="743"/>
      <c r="D94" s="596"/>
      <c r="E94" s="571"/>
      <c r="F94" s="55" t="s">
        <v>147</v>
      </c>
      <c r="G94" s="220">
        <v>50</v>
      </c>
      <c r="H94" s="297">
        <v>12</v>
      </c>
      <c r="I94" s="298">
        <v>13</v>
      </c>
      <c r="J94" s="298">
        <v>13</v>
      </c>
      <c r="K94" s="298">
        <v>12</v>
      </c>
      <c r="L94" s="297">
        <v>13</v>
      </c>
      <c r="M94" s="297">
        <v>12</v>
      </c>
      <c r="N94" s="297"/>
      <c r="O94" s="297"/>
      <c r="P94" s="149">
        <f t="shared" si="5"/>
        <v>0.5</v>
      </c>
      <c r="Q94" s="22"/>
      <c r="R94" s="48"/>
      <c r="S94" s="156"/>
      <c r="T94" s="65">
        <f t="shared" si="4"/>
        <v>0</v>
      </c>
      <c r="V94" s="531" t="s">
        <v>379</v>
      </c>
      <c r="W94" s="41"/>
      <c r="X94" s="25"/>
      <c r="Y94" s="51"/>
      <c r="AA94" s="50"/>
      <c r="AB94" s="51"/>
    </row>
    <row r="95" spans="1:28" ht="33.75" customHeight="1" x14ac:dyDescent="0.3">
      <c r="A95" s="600"/>
      <c r="B95" s="630"/>
      <c r="C95" s="743"/>
      <c r="D95" s="596"/>
      <c r="E95" s="571"/>
      <c r="F95" s="40" t="s">
        <v>148</v>
      </c>
      <c r="G95" s="124"/>
      <c r="H95" s="297"/>
      <c r="I95" s="298">
        <v>1</v>
      </c>
      <c r="J95" s="298"/>
      <c r="K95" s="298"/>
      <c r="L95" s="297">
        <v>0</v>
      </c>
      <c r="M95" s="297">
        <v>0</v>
      </c>
      <c r="N95" s="297"/>
      <c r="O95" s="297"/>
      <c r="P95" s="149">
        <f t="shared" si="5"/>
        <v>0</v>
      </c>
      <c r="Q95" s="22"/>
      <c r="R95" s="48">
        <v>300000</v>
      </c>
      <c r="S95" s="156">
        <v>150000</v>
      </c>
      <c r="T95" s="65">
        <f t="shared" si="4"/>
        <v>150000</v>
      </c>
      <c r="V95" s="50"/>
      <c r="W95" s="25"/>
      <c r="X95" s="25"/>
      <c r="Y95" s="51"/>
      <c r="AA95" s="50"/>
      <c r="AB95" s="51"/>
    </row>
    <row r="96" spans="1:28" ht="27" customHeight="1" x14ac:dyDescent="0.25">
      <c r="A96" s="600"/>
      <c r="B96" s="630"/>
      <c r="C96" s="743"/>
      <c r="D96" s="596"/>
      <c r="E96" s="571"/>
      <c r="F96" s="181" t="s">
        <v>153</v>
      </c>
      <c r="G96" s="220">
        <v>2</v>
      </c>
      <c r="H96" s="297">
        <v>1</v>
      </c>
      <c r="I96" s="298"/>
      <c r="J96" s="298">
        <v>1</v>
      </c>
      <c r="K96" s="298"/>
      <c r="L96" s="297">
        <v>1</v>
      </c>
      <c r="M96" s="297"/>
      <c r="N96" s="297"/>
      <c r="O96" s="297"/>
      <c r="P96" s="149">
        <f t="shared" si="5"/>
        <v>0.5</v>
      </c>
      <c r="R96" s="48">
        <v>50000</v>
      </c>
      <c r="S96" s="49"/>
      <c r="T96" s="65">
        <f t="shared" si="4"/>
        <v>50000</v>
      </c>
      <c r="V96" s="531" t="s">
        <v>380</v>
      </c>
      <c r="W96" s="547" t="s">
        <v>453</v>
      </c>
      <c r="X96" s="25"/>
      <c r="Y96" s="51"/>
      <c r="AA96" s="50"/>
      <c r="AB96" s="51"/>
    </row>
    <row r="97" spans="1:28" ht="27" customHeight="1" x14ac:dyDescent="0.3">
      <c r="A97" s="600"/>
      <c r="B97" s="630"/>
      <c r="C97" s="743"/>
      <c r="D97" s="596"/>
      <c r="E97" s="571"/>
      <c r="F97" s="115" t="s">
        <v>154</v>
      </c>
      <c r="G97" s="124">
        <v>2</v>
      </c>
      <c r="H97" s="297">
        <v>1</v>
      </c>
      <c r="I97" s="298"/>
      <c r="J97" s="298">
        <v>1</v>
      </c>
      <c r="K97" s="298"/>
      <c r="L97" s="297">
        <v>0</v>
      </c>
      <c r="M97" s="297"/>
      <c r="N97" s="297"/>
      <c r="O97" s="297"/>
      <c r="P97" s="149">
        <f t="shared" si="5"/>
        <v>0</v>
      </c>
      <c r="R97" s="48">
        <v>250000</v>
      </c>
      <c r="S97" s="49">
        <v>154000</v>
      </c>
      <c r="T97" s="65">
        <f t="shared" si="4"/>
        <v>96000</v>
      </c>
      <c r="V97" s="531" t="s">
        <v>381</v>
      </c>
      <c r="W97" s="531" t="s">
        <v>381</v>
      </c>
      <c r="X97" s="25"/>
      <c r="Y97" s="51"/>
      <c r="AA97" s="50"/>
      <c r="AB97" s="51"/>
    </row>
    <row r="98" spans="1:28" ht="27" customHeight="1" x14ac:dyDescent="0.3">
      <c r="A98" s="600"/>
      <c r="B98" s="630"/>
      <c r="C98" s="743"/>
      <c r="D98" s="596"/>
      <c r="E98" s="571"/>
      <c r="F98" s="430" t="s">
        <v>155</v>
      </c>
      <c r="G98" s="124">
        <v>2</v>
      </c>
      <c r="H98" s="297"/>
      <c r="I98" s="298">
        <v>1</v>
      </c>
      <c r="J98" s="298">
        <v>1</v>
      </c>
      <c r="K98" s="298"/>
      <c r="L98" s="297">
        <v>0</v>
      </c>
      <c r="M98" s="297"/>
      <c r="N98" s="297"/>
      <c r="O98" s="297"/>
      <c r="P98" s="149">
        <f t="shared" si="5"/>
        <v>0</v>
      </c>
      <c r="R98" s="120">
        <v>0</v>
      </c>
      <c r="S98" s="49"/>
      <c r="T98" s="65">
        <f t="shared" si="4"/>
        <v>0</v>
      </c>
      <c r="V98" s="50"/>
      <c r="W98" s="215" t="s">
        <v>452</v>
      </c>
      <c r="X98" s="25"/>
      <c r="Y98" s="51"/>
      <c r="AA98" s="50"/>
      <c r="AB98" s="51"/>
    </row>
    <row r="99" spans="1:28" ht="27" customHeight="1" x14ac:dyDescent="0.3">
      <c r="A99" s="600"/>
      <c r="B99" s="630"/>
      <c r="C99" s="743"/>
      <c r="D99" s="596"/>
      <c r="E99" s="571"/>
      <c r="F99" s="430" t="s">
        <v>156</v>
      </c>
      <c r="G99" s="124">
        <v>40</v>
      </c>
      <c r="H99" s="297"/>
      <c r="I99" s="298">
        <v>10</v>
      </c>
      <c r="J99" s="298">
        <v>20</v>
      </c>
      <c r="K99" s="298">
        <v>10</v>
      </c>
      <c r="L99" s="297">
        <v>5</v>
      </c>
      <c r="M99" s="297">
        <v>10</v>
      </c>
      <c r="N99" s="297"/>
      <c r="O99" s="297"/>
      <c r="P99" s="149">
        <f t="shared" si="5"/>
        <v>0.375</v>
      </c>
      <c r="R99" s="120">
        <v>50000</v>
      </c>
      <c r="S99" s="49"/>
      <c r="T99" s="65">
        <f t="shared" si="4"/>
        <v>50000</v>
      </c>
      <c r="V99" s="50"/>
      <c r="W99" s="215" t="s">
        <v>451</v>
      </c>
      <c r="X99" s="25"/>
      <c r="Y99" s="51"/>
      <c r="AA99" s="50"/>
      <c r="AB99" s="51"/>
    </row>
    <row r="100" spans="1:28" ht="27" customHeight="1" x14ac:dyDescent="0.3">
      <c r="A100" s="600"/>
      <c r="B100" s="630"/>
      <c r="C100" s="743"/>
      <c r="D100" s="596"/>
      <c r="E100" s="571"/>
      <c r="F100" s="431" t="s">
        <v>157</v>
      </c>
      <c r="G100" s="124">
        <v>1</v>
      </c>
      <c r="H100" s="297"/>
      <c r="I100" s="298"/>
      <c r="J100" s="298"/>
      <c r="K100" s="298">
        <v>1</v>
      </c>
      <c r="L100" s="297"/>
      <c r="M100" s="297"/>
      <c r="N100" s="297"/>
      <c r="O100" s="297"/>
      <c r="P100" s="149">
        <f t="shared" si="5"/>
        <v>0</v>
      </c>
      <c r="R100" s="120">
        <v>0</v>
      </c>
      <c r="S100" s="49"/>
      <c r="T100" s="65">
        <f t="shared" si="4"/>
        <v>0</v>
      </c>
      <c r="V100" s="50"/>
      <c r="W100" s="215" t="s">
        <v>457</v>
      </c>
      <c r="X100" s="25"/>
      <c r="Y100" s="51"/>
      <c r="AA100" s="50"/>
      <c r="AB100" s="51"/>
    </row>
    <row r="101" spans="1:28" s="219" customFormat="1" ht="27" customHeight="1" thickBot="1" x14ac:dyDescent="0.35">
      <c r="A101" s="600"/>
      <c r="B101" s="741"/>
      <c r="C101" s="744"/>
      <c r="D101" s="619"/>
      <c r="E101" s="610"/>
      <c r="F101" s="432" t="s">
        <v>158</v>
      </c>
      <c r="G101" s="227">
        <v>5</v>
      </c>
      <c r="H101" s="302">
        <v>1</v>
      </c>
      <c r="I101" s="299">
        <v>2</v>
      </c>
      <c r="J101" s="299">
        <v>1</v>
      </c>
      <c r="K101" s="299">
        <v>1</v>
      </c>
      <c r="L101" s="302">
        <v>1</v>
      </c>
      <c r="M101" s="302"/>
      <c r="N101" s="302"/>
      <c r="O101" s="302"/>
      <c r="P101" s="149">
        <f t="shared" si="5"/>
        <v>0.2</v>
      </c>
      <c r="R101" s="428">
        <v>150000</v>
      </c>
      <c r="S101" s="94">
        <v>50962</v>
      </c>
      <c r="T101" s="95">
        <f t="shared" si="4"/>
        <v>99038</v>
      </c>
      <c r="V101" s="536" t="s">
        <v>382</v>
      </c>
      <c r="W101" s="54"/>
      <c r="X101" s="53"/>
      <c r="Y101" s="92"/>
      <c r="AA101" s="96"/>
      <c r="AB101" s="92"/>
    </row>
    <row r="102" spans="1:28" ht="42" customHeight="1" x14ac:dyDescent="0.25">
      <c r="A102" s="600"/>
      <c r="B102" s="748" t="s">
        <v>79</v>
      </c>
      <c r="C102" s="745" t="s">
        <v>80</v>
      </c>
      <c r="D102" s="635">
        <v>0.45</v>
      </c>
      <c r="E102" s="628">
        <v>0.65</v>
      </c>
      <c r="F102" s="433" t="s">
        <v>260</v>
      </c>
      <c r="G102" s="220">
        <v>4</v>
      </c>
      <c r="H102" s="408">
        <v>1</v>
      </c>
      <c r="I102" s="408">
        <v>1</v>
      </c>
      <c r="J102" s="408">
        <v>1</v>
      </c>
      <c r="K102" s="408">
        <v>1</v>
      </c>
      <c r="L102" s="530">
        <v>1</v>
      </c>
      <c r="M102" s="530">
        <v>1</v>
      </c>
      <c r="N102" s="408"/>
      <c r="O102" s="408"/>
      <c r="P102" s="149">
        <f t="shared" si="5"/>
        <v>0.5</v>
      </c>
      <c r="R102" s="284">
        <v>400000</v>
      </c>
      <c r="S102" s="56"/>
      <c r="T102" s="285">
        <f>R102-S102</f>
        <v>400000</v>
      </c>
      <c r="V102" s="537" t="s">
        <v>383</v>
      </c>
      <c r="W102" s="198"/>
      <c r="X102" s="56"/>
      <c r="Y102" s="255"/>
      <c r="AA102" s="108"/>
      <c r="AB102" s="255"/>
    </row>
    <row r="103" spans="1:28" ht="42" customHeight="1" x14ac:dyDescent="0.25">
      <c r="A103" s="600"/>
      <c r="B103" s="749"/>
      <c r="C103" s="746"/>
      <c r="D103" s="596"/>
      <c r="E103" s="571"/>
      <c r="F103" s="539" t="s">
        <v>359</v>
      </c>
      <c r="G103" s="220">
        <v>1</v>
      </c>
      <c r="H103" s="530"/>
      <c r="I103" s="530">
        <v>1</v>
      </c>
      <c r="J103" s="530"/>
      <c r="K103" s="530"/>
      <c r="L103" s="530">
        <v>0</v>
      </c>
      <c r="M103" s="530">
        <v>1</v>
      </c>
      <c r="N103" s="530"/>
      <c r="O103" s="530"/>
      <c r="P103" s="149">
        <f t="shared" si="5"/>
        <v>1</v>
      </c>
      <c r="R103" s="540"/>
      <c r="S103" s="56"/>
      <c r="T103" s="285"/>
      <c r="V103" s="537"/>
      <c r="W103" s="198" t="s">
        <v>450</v>
      </c>
      <c r="X103" s="56"/>
      <c r="Y103" s="255"/>
      <c r="AA103" s="108"/>
      <c r="AB103" s="255"/>
    </row>
    <row r="104" spans="1:28" ht="33.75" customHeight="1" x14ac:dyDescent="0.25">
      <c r="A104" s="600"/>
      <c r="B104" s="749"/>
      <c r="C104" s="746"/>
      <c r="D104" s="596"/>
      <c r="E104" s="571"/>
      <c r="F104" s="126" t="s">
        <v>261</v>
      </c>
      <c r="G104" s="124">
        <v>4</v>
      </c>
      <c r="H104" s="297">
        <v>1</v>
      </c>
      <c r="I104" s="297">
        <v>1</v>
      </c>
      <c r="J104" s="297">
        <v>1</v>
      </c>
      <c r="K104" s="297">
        <v>1</v>
      </c>
      <c r="L104" s="297">
        <v>0</v>
      </c>
      <c r="M104" s="297"/>
      <c r="N104" s="297"/>
      <c r="O104" s="297"/>
      <c r="P104" s="149">
        <f t="shared" si="5"/>
        <v>0</v>
      </c>
      <c r="R104" s="467">
        <v>1885097</v>
      </c>
      <c r="S104" s="86"/>
      <c r="T104" s="468">
        <f t="shared" ref="T104:T111" si="6">R104-S104</f>
        <v>1885097</v>
      </c>
      <c r="V104" s="542" t="s">
        <v>384</v>
      </c>
      <c r="W104" s="542" t="s">
        <v>384</v>
      </c>
      <c r="X104" s="25"/>
      <c r="Y104" s="51"/>
      <c r="AA104" s="50"/>
      <c r="AB104" s="51"/>
    </row>
    <row r="105" spans="1:28" ht="42.75" customHeight="1" x14ac:dyDescent="0.25">
      <c r="A105" s="600"/>
      <c r="B105" s="749"/>
      <c r="C105" s="746"/>
      <c r="D105" s="596"/>
      <c r="E105" s="571"/>
      <c r="F105" s="126" t="s">
        <v>262</v>
      </c>
      <c r="G105" s="124">
        <v>9</v>
      </c>
      <c r="H105" s="297">
        <v>9</v>
      </c>
      <c r="I105" s="298">
        <v>9</v>
      </c>
      <c r="J105" s="298">
        <v>9</v>
      </c>
      <c r="K105" s="298">
        <v>9</v>
      </c>
      <c r="L105" s="297">
        <v>9</v>
      </c>
      <c r="M105" s="297">
        <v>9</v>
      </c>
      <c r="N105" s="297"/>
      <c r="O105" s="297"/>
      <c r="P105" s="149">
        <f t="shared" si="5"/>
        <v>0.5</v>
      </c>
      <c r="R105" s="121">
        <v>576000</v>
      </c>
      <c r="S105" s="25"/>
      <c r="T105" s="123">
        <f t="shared" si="6"/>
        <v>576000</v>
      </c>
      <c r="V105" s="542" t="s">
        <v>385</v>
      </c>
      <c r="W105" s="542" t="s">
        <v>385</v>
      </c>
      <c r="X105" s="25"/>
      <c r="Y105" s="51"/>
      <c r="AA105" s="50"/>
      <c r="AB105" s="51"/>
    </row>
    <row r="106" spans="1:28" ht="44.25" customHeight="1" x14ac:dyDescent="0.25">
      <c r="A106" s="600"/>
      <c r="B106" s="749"/>
      <c r="C106" s="746"/>
      <c r="D106" s="596"/>
      <c r="E106" s="571"/>
      <c r="F106" s="126" t="s">
        <v>263</v>
      </c>
      <c r="G106" s="124">
        <v>10</v>
      </c>
      <c r="H106" s="297">
        <v>10</v>
      </c>
      <c r="I106" s="298">
        <v>10</v>
      </c>
      <c r="J106" s="298">
        <v>10</v>
      </c>
      <c r="K106" s="298">
        <v>10</v>
      </c>
      <c r="L106" s="297">
        <v>10</v>
      </c>
      <c r="M106" s="297">
        <v>10</v>
      </c>
      <c r="N106" s="297"/>
      <c r="O106" s="297"/>
      <c r="P106" s="149">
        <f t="shared" si="5"/>
        <v>0.5</v>
      </c>
      <c r="R106" s="121">
        <v>750000</v>
      </c>
      <c r="S106" s="25"/>
      <c r="T106" s="123">
        <f t="shared" si="6"/>
        <v>750000</v>
      </c>
      <c r="V106" s="542" t="s">
        <v>386</v>
      </c>
      <c r="W106" s="542" t="s">
        <v>386</v>
      </c>
      <c r="X106" s="25"/>
      <c r="Y106" s="51"/>
      <c r="AA106" s="50"/>
      <c r="AB106" s="51"/>
    </row>
    <row r="107" spans="1:28" ht="33.75" customHeight="1" x14ac:dyDescent="0.25">
      <c r="A107" s="600"/>
      <c r="B107" s="749"/>
      <c r="C107" s="746"/>
      <c r="D107" s="596"/>
      <c r="E107" s="571"/>
      <c r="F107" s="127" t="s">
        <v>159</v>
      </c>
      <c r="G107" s="220">
        <v>12</v>
      </c>
      <c r="H107" s="297">
        <v>3</v>
      </c>
      <c r="I107" s="298">
        <v>3</v>
      </c>
      <c r="J107" s="298">
        <v>3</v>
      </c>
      <c r="K107" s="298">
        <v>3</v>
      </c>
      <c r="L107" s="297">
        <v>0</v>
      </c>
      <c r="M107" s="297">
        <v>0</v>
      </c>
      <c r="N107" s="297"/>
      <c r="O107" s="297"/>
      <c r="P107" s="149">
        <f t="shared" si="5"/>
        <v>0</v>
      </c>
      <c r="R107" s="121">
        <v>60000</v>
      </c>
      <c r="S107" s="25"/>
      <c r="T107" s="123">
        <f t="shared" si="6"/>
        <v>60000</v>
      </c>
      <c r="V107" s="50"/>
      <c r="W107" s="25"/>
      <c r="X107" s="25"/>
      <c r="Y107" s="51"/>
      <c r="AA107" s="50"/>
      <c r="AB107" s="51"/>
    </row>
    <row r="108" spans="1:28" ht="31.5" customHeight="1" x14ac:dyDescent="0.25">
      <c r="A108" s="600"/>
      <c r="B108" s="749"/>
      <c r="C108" s="746"/>
      <c r="D108" s="596"/>
      <c r="E108" s="571"/>
      <c r="F108" s="127" t="s">
        <v>160</v>
      </c>
      <c r="G108" s="124">
        <v>1</v>
      </c>
      <c r="H108" s="297"/>
      <c r="I108" s="298"/>
      <c r="J108" s="298"/>
      <c r="K108" s="298">
        <v>1</v>
      </c>
      <c r="L108" s="297">
        <v>0</v>
      </c>
      <c r="M108" s="297">
        <v>0</v>
      </c>
      <c r="N108" s="297"/>
      <c r="O108" s="297"/>
      <c r="P108" s="149">
        <f t="shared" si="5"/>
        <v>0</v>
      </c>
      <c r="R108" s="121">
        <v>75000</v>
      </c>
      <c r="S108" s="25"/>
      <c r="T108" s="123">
        <f t="shared" si="6"/>
        <v>75000</v>
      </c>
      <c r="V108" s="50"/>
      <c r="W108" s="25"/>
      <c r="X108" s="25"/>
      <c r="Y108" s="51"/>
      <c r="AA108" s="50"/>
      <c r="AB108" s="51"/>
    </row>
    <row r="109" spans="1:28" ht="31.5" customHeight="1" x14ac:dyDescent="0.25">
      <c r="A109" s="600"/>
      <c r="B109" s="749"/>
      <c r="C109" s="746"/>
      <c r="D109" s="596"/>
      <c r="E109" s="571"/>
      <c r="F109" s="127" t="s">
        <v>264</v>
      </c>
      <c r="G109" s="124">
        <v>2</v>
      </c>
      <c r="H109" s="297"/>
      <c r="I109" s="298">
        <v>1</v>
      </c>
      <c r="J109" s="298"/>
      <c r="K109" s="298">
        <v>1</v>
      </c>
      <c r="L109" s="297">
        <v>0</v>
      </c>
      <c r="M109" s="297">
        <v>0</v>
      </c>
      <c r="N109" s="297"/>
      <c r="O109" s="297"/>
      <c r="P109" s="149">
        <f t="shared" si="5"/>
        <v>0</v>
      </c>
      <c r="R109" s="121">
        <v>120000</v>
      </c>
      <c r="S109" s="25"/>
      <c r="T109" s="123">
        <f t="shared" si="6"/>
        <v>120000</v>
      </c>
      <c r="V109" s="50"/>
      <c r="W109" s="25"/>
      <c r="X109" s="25"/>
      <c r="Y109" s="51"/>
      <c r="AA109" s="50"/>
      <c r="AB109" s="51"/>
    </row>
    <row r="110" spans="1:28" ht="31.5" customHeight="1" x14ac:dyDescent="0.25">
      <c r="A110" s="600"/>
      <c r="B110" s="749"/>
      <c r="C110" s="746"/>
      <c r="D110" s="596"/>
      <c r="E110" s="571"/>
      <c r="F110" s="127" t="s">
        <v>265</v>
      </c>
      <c r="G110" s="124">
        <v>4</v>
      </c>
      <c r="H110" s="297">
        <v>1</v>
      </c>
      <c r="I110" s="298">
        <v>1</v>
      </c>
      <c r="J110" s="298">
        <v>1</v>
      </c>
      <c r="K110" s="298">
        <v>1</v>
      </c>
      <c r="L110" s="297">
        <v>1</v>
      </c>
      <c r="M110" s="297">
        <v>0</v>
      </c>
      <c r="N110" s="297"/>
      <c r="O110" s="297"/>
      <c r="P110" s="149">
        <f t="shared" si="5"/>
        <v>0.25</v>
      </c>
      <c r="R110" s="121">
        <v>179093</v>
      </c>
      <c r="S110" s="25"/>
      <c r="T110" s="123">
        <f t="shared" si="6"/>
        <v>179093</v>
      </c>
      <c r="V110" s="50"/>
      <c r="W110" s="25"/>
      <c r="X110" s="25"/>
      <c r="Y110" s="51"/>
      <c r="AA110" s="50"/>
      <c r="AB110" s="51"/>
    </row>
    <row r="111" spans="1:28" ht="31.5" customHeight="1" thickBot="1" x14ac:dyDescent="0.3">
      <c r="A111" s="600"/>
      <c r="B111" s="749"/>
      <c r="C111" s="746"/>
      <c r="D111" s="596"/>
      <c r="E111" s="571"/>
      <c r="F111" s="404" t="s">
        <v>266</v>
      </c>
      <c r="G111" s="227">
        <v>4</v>
      </c>
      <c r="H111" s="302">
        <v>1</v>
      </c>
      <c r="I111" s="299">
        <v>1</v>
      </c>
      <c r="J111" s="299">
        <v>1</v>
      </c>
      <c r="K111" s="299">
        <v>1</v>
      </c>
      <c r="L111" s="302">
        <v>1</v>
      </c>
      <c r="M111" s="302">
        <v>1</v>
      </c>
      <c r="N111" s="302"/>
      <c r="O111" s="302"/>
      <c r="P111" s="149">
        <f t="shared" si="5"/>
        <v>0.5</v>
      </c>
      <c r="R111" s="121">
        <v>300000</v>
      </c>
      <c r="S111" s="25"/>
      <c r="T111" s="123">
        <f t="shared" si="6"/>
        <v>300000</v>
      </c>
      <c r="V111" s="531" t="s">
        <v>387</v>
      </c>
      <c r="W111" s="531" t="s">
        <v>387</v>
      </c>
      <c r="X111" s="25"/>
      <c r="Y111" s="51"/>
      <c r="AA111" s="50"/>
      <c r="AB111" s="51"/>
    </row>
    <row r="112" spans="1:28" ht="51" customHeight="1" x14ac:dyDescent="0.25">
      <c r="A112" s="601"/>
      <c r="B112" s="749"/>
      <c r="C112" s="746"/>
      <c r="D112" s="596"/>
      <c r="E112" s="571"/>
      <c r="F112" s="429" t="s">
        <v>301</v>
      </c>
      <c r="G112" s="507">
        <v>11</v>
      </c>
      <c r="H112" s="182">
        <v>2</v>
      </c>
      <c r="I112" s="182">
        <v>3</v>
      </c>
      <c r="J112" s="182">
        <v>3</v>
      </c>
      <c r="K112" s="182">
        <v>3</v>
      </c>
      <c r="L112" s="17">
        <v>1</v>
      </c>
      <c r="M112" s="17">
        <v>3</v>
      </c>
      <c r="N112" s="17"/>
      <c r="O112" s="17"/>
      <c r="P112" s="149">
        <f t="shared" si="5"/>
        <v>0.36363636363636365</v>
      </c>
      <c r="R112" s="183">
        <v>11000</v>
      </c>
      <c r="S112" s="131"/>
      <c r="T112" s="185">
        <f>R112-S112</f>
        <v>11000</v>
      </c>
      <c r="V112" s="531" t="s">
        <v>388</v>
      </c>
      <c r="W112" s="25"/>
      <c r="X112" s="25"/>
      <c r="Y112" s="51"/>
      <c r="AA112" s="50"/>
      <c r="AB112" s="51"/>
    </row>
    <row r="113" spans="1:28" ht="89.25" customHeight="1" x14ac:dyDescent="0.25">
      <c r="A113" s="601"/>
      <c r="B113" s="749"/>
      <c r="C113" s="746"/>
      <c r="D113" s="596"/>
      <c r="E113" s="571"/>
      <c r="F113" s="429" t="s">
        <v>300</v>
      </c>
      <c r="G113" s="507">
        <v>3</v>
      </c>
      <c r="H113" s="182">
        <v>1</v>
      </c>
      <c r="I113" s="182">
        <v>1</v>
      </c>
      <c r="J113" s="182">
        <v>1</v>
      </c>
      <c r="K113" s="182"/>
      <c r="L113" s="17">
        <v>1</v>
      </c>
      <c r="M113" s="17">
        <v>1</v>
      </c>
      <c r="N113" s="17"/>
      <c r="O113" s="17"/>
      <c r="P113" s="149">
        <f t="shared" si="5"/>
        <v>0.66666666666666663</v>
      </c>
      <c r="R113" s="503">
        <v>40000</v>
      </c>
      <c r="S113" s="504"/>
      <c r="T113" s="185">
        <f t="shared" ref="T113:T119" si="7">R113-S113</f>
        <v>40000</v>
      </c>
      <c r="V113" s="531" t="s">
        <v>389</v>
      </c>
      <c r="W113" s="25"/>
      <c r="X113" s="25"/>
      <c r="Y113" s="51"/>
      <c r="AA113" s="50"/>
      <c r="AB113" s="51"/>
    </row>
    <row r="114" spans="1:28" ht="58.5" customHeight="1" x14ac:dyDescent="0.25">
      <c r="A114" s="601"/>
      <c r="B114" s="749"/>
      <c r="C114" s="746"/>
      <c r="D114" s="596"/>
      <c r="E114" s="571"/>
      <c r="F114" s="128" t="s">
        <v>299</v>
      </c>
      <c r="G114" s="184">
        <v>1</v>
      </c>
      <c r="H114" s="184">
        <v>1</v>
      </c>
      <c r="I114" s="184">
        <v>1</v>
      </c>
      <c r="J114" s="184">
        <v>1</v>
      </c>
      <c r="K114" s="184">
        <v>1</v>
      </c>
      <c r="L114" s="8">
        <v>0</v>
      </c>
      <c r="M114" s="8">
        <v>0</v>
      </c>
      <c r="N114" s="8"/>
      <c r="O114" s="196"/>
      <c r="P114" s="149">
        <f t="shared" si="5"/>
        <v>0</v>
      </c>
      <c r="Q114" s="183"/>
      <c r="R114" s="86">
        <v>4000</v>
      </c>
      <c r="S114" s="185"/>
      <c r="T114" s="185">
        <f t="shared" si="7"/>
        <v>4000</v>
      </c>
      <c r="V114" s="531" t="s">
        <v>390</v>
      </c>
      <c r="W114" s="25"/>
      <c r="X114" s="25"/>
      <c r="Y114" s="51"/>
      <c r="AA114" s="50"/>
      <c r="AB114" s="51"/>
    </row>
    <row r="115" spans="1:28" ht="69.75" customHeight="1" x14ac:dyDescent="0.25">
      <c r="A115" s="601"/>
      <c r="B115" s="749"/>
      <c r="C115" s="746"/>
      <c r="D115" s="596"/>
      <c r="E115" s="571"/>
      <c r="F115" s="129" t="s">
        <v>295</v>
      </c>
      <c r="G115" s="186">
        <v>4</v>
      </c>
      <c r="H115" s="184">
        <v>1</v>
      </c>
      <c r="I115" s="184">
        <v>1</v>
      </c>
      <c r="J115" s="184">
        <v>1</v>
      </c>
      <c r="K115" s="184">
        <v>1</v>
      </c>
      <c r="L115" s="8">
        <v>1</v>
      </c>
      <c r="M115" s="8">
        <v>0</v>
      </c>
      <c r="N115" s="8"/>
      <c r="O115" s="8"/>
      <c r="P115" s="149">
        <f t="shared" si="5"/>
        <v>0.25</v>
      </c>
      <c r="R115" s="183">
        <v>80000</v>
      </c>
      <c r="S115" s="86"/>
      <c r="T115" s="185">
        <f t="shared" si="7"/>
        <v>80000</v>
      </c>
      <c r="V115" s="531" t="s">
        <v>391</v>
      </c>
      <c r="W115" s="25"/>
      <c r="X115" s="25"/>
      <c r="Y115" s="51"/>
      <c r="AA115" s="50"/>
      <c r="AB115" s="51"/>
    </row>
    <row r="116" spans="1:28" ht="63" customHeight="1" x14ac:dyDescent="0.25">
      <c r="A116" s="601"/>
      <c r="B116" s="749"/>
      <c r="C116" s="746"/>
      <c r="D116" s="596"/>
      <c r="E116" s="571"/>
      <c r="F116" s="129" t="s">
        <v>296</v>
      </c>
      <c r="G116" s="423">
        <v>10</v>
      </c>
      <c r="H116" s="184">
        <v>4</v>
      </c>
      <c r="I116" s="184">
        <v>3</v>
      </c>
      <c r="J116" s="184">
        <v>3</v>
      </c>
      <c r="K116" s="184"/>
      <c r="L116" s="8">
        <v>4</v>
      </c>
      <c r="M116" s="8">
        <v>2</v>
      </c>
      <c r="N116" s="8"/>
      <c r="O116" s="8"/>
      <c r="P116" s="149">
        <f t="shared" si="5"/>
        <v>0.6</v>
      </c>
      <c r="R116" s="505">
        <v>0</v>
      </c>
      <c r="S116" s="86"/>
      <c r="T116" s="185">
        <f t="shared" si="7"/>
        <v>0</v>
      </c>
      <c r="V116" s="531" t="s">
        <v>392</v>
      </c>
      <c r="W116" s="25"/>
      <c r="X116" s="25"/>
      <c r="Y116" s="51"/>
      <c r="AA116" s="50"/>
      <c r="AB116" s="51"/>
    </row>
    <row r="117" spans="1:28" ht="31.5" customHeight="1" x14ac:dyDescent="0.25">
      <c r="A117" s="601"/>
      <c r="B117" s="749"/>
      <c r="C117" s="746"/>
      <c r="D117" s="596"/>
      <c r="E117" s="571"/>
      <c r="F117" s="129" t="s">
        <v>297</v>
      </c>
      <c r="G117" s="423">
        <v>3</v>
      </c>
      <c r="H117" s="184"/>
      <c r="I117" s="184">
        <v>1</v>
      </c>
      <c r="J117" s="184">
        <v>1</v>
      </c>
      <c r="K117" s="184">
        <v>1</v>
      </c>
      <c r="L117" s="8"/>
      <c r="M117" s="8"/>
      <c r="N117" s="8"/>
      <c r="O117" s="8"/>
      <c r="P117" s="149">
        <f t="shared" si="5"/>
        <v>0</v>
      </c>
      <c r="R117" s="505">
        <v>0</v>
      </c>
      <c r="S117" s="86"/>
      <c r="T117" s="185">
        <f t="shared" si="7"/>
        <v>0</v>
      </c>
      <c r="V117" s="50"/>
      <c r="W117" s="25"/>
      <c r="X117" s="25"/>
      <c r="Y117" s="51"/>
      <c r="AA117" s="50"/>
      <c r="AB117" s="51"/>
    </row>
    <row r="118" spans="1:28" ht="37.5" customHeight="1" x14ac:dyDescent="0.25">
      <c r="A118" s="601"/>
      <c r="B118" s="749"/>
      <c r="C118" s="746"/>
      <c r="D118" s="596"/>
      <c r="E118" s="571"/>
      <c r="F118" s="187" t="s">
        <v>161</v>
      </c>
      <c r="G118" s="423">
        <v>2</v>
      </c>
      <c r="H118" s="184">
        <v>1</v>
      </c>
      <c r="I118" s="506"/>
      <c r="J118" s="506">
        <v>1</v>
      </c>
      <c r="K118" s="506"/>
      <c r="L118" s="188"/>
      <c r="M118" s="188">
        <v>1</v>
      </c>
      <c r="N118" s="188"/>
      <c r="O118" s="188"/>
      <c r="P118" s="149">
        <f t="shared" si="5"/>
        <v>0.5</v>
      </c>
      <c r="R118" s="505">
        <v>125000</v>
      </c>
      <c r="S118" s="86">
        <v>51000</v>
      </c>
      <c r="T118" s="185">
        <f t="shared" si="7"/>
        <v>74000</v>
      </c>
      <c r="V118" s="531" t="s">
        <v>393</v>
      </c>
      <c r="W118" s="25"/>
      <c r="X118" s="25"/>
      <c r="Y118" s="51"/>
      <c r="AA118" s="50"/>
      <c r="AB118" s="51"/>
    </row>
    <row r="119" spans="1:28" ht="33.75" customHeight="1" x14ac:dyDescent="0.25">
      <c r="A119" s="601"/>
      <c r="B119" s="749"/>
      <c r="C119" s="746"/>
      <c r="D119" s="596"/>
      <c r="E119" s="571"/>
      <c r="F119" s="129" t="s">
        <v>298</v>
      </c>
      <c r="G119" s="186">
        <v>1</v>
      </c>
      <c r="H119" s="184"/>
      <c r="I119" s="184"/>
      <c r="J119" s="184"/>
      <c r="K119" s="184">
        <v>1</v>
      </c>
      <c r="L119" s="8"/>
      <c r="M119" s="8">
        <v>0</v>
      </c>
      <c r="N119" s="8"/>
      <c r="O119" s="8"/>
      <c r="P119" s="149">
        <f t="shared" si="5"/>
        <v>0</v>
      </c>
      <c r="R119" s="183">
        <v>200000</v>
      </c>
      <c r="S119" s="86">
        <v>100000</v>
      </c>
      <c r="T119" s="185">
        <f t="shared" si="7"/>
        <v>100000</v>
      </c>
      <c r="V119" s="50"/>
      <c r="W119" s="25"/>
      <c r="X119" s="25"/>
      <c r="Y119" s="51"/>
      <c r="AA119" s="50"/>
      <c r="AB119" s="51"/>
    </row>
    <row r="120" spans="1:28" ht="33.75" customHeight="1" x14ac:dyDescent="0.25">
      <c r="A120" s="601"/>
      <c r="B120" s="749"/>
      <c r="C120" s="746"/>
      <c r="D120" s="596"/>
      <c r="E120" s="571"/>
      <c r="F120" s="191" t="s">
        <v>162</v>
      </c>
      <c r="G120" s="186">
        <v>2</v>
      </c>
      <c r="H120" s="297"/>
      <c r="I120" s="298">
        <v>1</v>
      </c>
      <c r="J120" s="298"/>
      <c r="K120" s="298">
        <v>1</v>
      </c>
      <c r="L120" s="297"/>
      <c r="M120" s="297">
        <v>0</v>
      </c>
      <c r="N120" s="297"/>
      <c r="O120" s="297"/>
      <c r="P120" s="149">
        <f t="shared" si="5"/>
        <v>0</v>
      </c>
      <c r="R120" s="183">
        <v>20000</v>
      </c>
      <c r="S120" s="86"/>
      <c r="T120" s="90">
        <f>R120-S120</f>
        <v>20000</v>
      </c>
      <c r="V120" s="50"/>
      <c r="W120" s="25"/>
      <c r="X120" s="25"/>
      <c r="Y120" s="51"/>
      <c r="AA120" s="50"/>
      <c r="AB120" s="51"/>
    </row>
    <row r="121" spans="1:28" ht="33.75" customHeight="1" x14ac:dyDescent="0.25">
      <c r="A121" s="601"/>
      <c r="B121" s="749"/>
      <c r="C121" s="746"/>
      <c r="D121" s="596"/>
      <c r="E121" s="571"/>
      <c r="F121" s="190" t="s">
        <v>163</v>
      </c>
      <c r="G121" s="424">
        <v>2</v>
      </c>
      <c r="H121" s="297">
        <v>1</v>
      </c>
      <c r="I121" s="298"/>
      <c r="J121" s="298">
        <v>1</v>
      </c>
      <c r="K121" s="298"/>
      <c r="L121" s="297">
        <v>0</v>
      </c>
      <c r="M121" s="297"/>
      <c r="N121" s="297"/>
      <c r="O121" s="297"/>
      <c r="P121" s="149">
        <f t="shared" si="5"/>
        <v>0</v>
      </c>
      <c r="R121" s="183">
        <v>15000</v>
      </c>
      <c r="S121" s="86"/>
      <c r="T121" s="90">
        <f t="shared" ref="T121:T129" si="8">R121-S121</f>
        <v>15000</v>
      </c>
      <c r="V121" s="531" t="s">
        <v>394</v>
      </c>
      <c r="W121" s="25"/>
      <c r="X121" s="25"/>
      <c r="Y121" s="51"/>
      <c r="AA121" s="50"/>
      <c r="AB121" s="51"/>
    </row>
    <row r="122" spans="1:28" ht="33.75" customHeight="1" x14ac:dyDescent="0.25">
      <c r="A122" s="601"/>
      <c r="B122" s="749"/>
      <c r="C122" s="746"/>
      <c r="D122" s="596"/>
      <c r="E122" s="571"/>
      <c r="F122" s="190" t="s">
        <v>164</v>
      </c>
      <c r="G122" s="424">
        <v>3</v>
      </c>
      <c r="H122" s="297">
        <v>1</v>
      </c>
      <c r="I122" s="298">
        <v>1</v>
      </c>
      <c r="J122" s="298">
        <v>1</v>
      </c>
      <c r="K122" s="298"/>
      <c r="L122" s="297">
        <v>0</v>
      </c>
      <c r="M122" s="297"/>
      <c r="N122" s="297"/>
      <c r="O122" s="297"/>
      <c r="P122" s="149">
        <f t="shared" si="5"/>
        <v>0</v>
      </c>
      <c r="R122" s="183">
        <v>20000</v>
      </c>
      <c r="S122" s="86"/>
      <c r="T122" s="90">
        <f t="shared" si="8"/>
        <v>20000</v>
      </c>
      <c r="V122" s="541" t="s">
        <v>395</v>
      </c>
      <c r="W122" s="25"/>
      <c r="X122" s="25"/>
      <c r="Y122" s="51"/>
      <c r="AA122" s="50"/>
      <c r="AB122" s="51"/>
    </row>
    <row r="123" spans="1:28" ht="27" customHeight="1" x14ac:dyDescent="0.25">
      <c r="A123" s="601"/>
      <c r="B123" s="749"/>
      <c r="C123" s="746"/>
      <c r="D123" s="596"/>
      <c r="E123" s="571"/>
      <c r="F123" s="190" t="s">
        <v>165</v>
      </c>
      <c r="G123" s="424">
        <v>44</v>
      </c>
      <c r="H123" s="297">
        <v>10</v>
      </c>
      <c r="I123" s="298">
        <v>12</v>
      </c>
      <c r="J123" s="298">
        <v>12</v>
      </c>
      <c r="K123" s="298">
        <v>10</v>
      </c>
      <c r="L123" s="297">
        <v>10</v>
      </c>
      <c r="M123" s="297">
        <v>10</v>
      </c>
      <c r="N123" s="297"/>
      <c r="O123" s="297"/>
      <c r="P123" s="149">
        <f t="shared" si="5"/>
        <v>0.45454545454545453</v>
      </c>
      <c r="R123" s="183">
        <v>10000</v>
      </c>
      <c r="S123" s="86"/>
      <c r="T123" s="90">
        <f t="shared" si="8"/>
        <v>10000</v>
      </c>
      <c r="V123" s="542" t="s">
        <v>396</v>
      </c>
      <c r="W123" s="25"/>
      <c r="X123" s="25"/>
      <c r="Y123" s="51"/>
      <c r="AA123" s="50"/>
      <c r="AB123" s="51"/>
    </row>
    <row r="124" spans="1:28" ht="33.75" customHeight="1" x14ac:dyDescent="0.25">
      <c r="A124" s="601"/>
      <c r="B124" s="749"/>
      <c r="C124" s="746"/>
      <c r="D124" s="596"/>
      <c r="E124" s="571"/>
      <c r="F124" s="190" t="s">
        <v>166</v>
      </c>
      <c r="G124" s="424">
        <v>4</v>
      </c>
      <c r="H124" s="297">
        <v>1</v>
      </c>
      <c r="I124" s="298">
        <v>1</v>
      </c>
      <c r="J124" s="298">
        <v>1</v>
      </c>
      <c r="K124" s="298">
        <v>1</v>
      </c>
      <c r="L124" s="297">
        <v>1</v>
      </c>
      <c r="M124" s="297"/>
      <c r="N124" s="297"/>
      <c r="O124" s="297"/>
      <c r="P124" s="149">
        <f t="shared" si="5"/>
        <v>0.25</v>
      </c>
      <c r="R124" s="183">
        <v>15000</v>
      </c>
      <c r="S124" s="86"/>
      <c r="T124" s="90">
        <f t="shared" si="8"/>
        <v>15000</v>
      </c>
      <c r="V124" s="543" t="s">
        <v>397</v>
      </c>
      <c r="W124" s="25"/>
      <c r="X124" s="25"/>
      <c r="Y124" s="51"/>
      <c r="AA124" s="50"/>
      <c r="AB124" s="51"/>
    </row>
    <row r="125" spans="1:28" ht="33.75" customHeight="1" x14ac:dyDescent="0.25">
      <c r="A125" s="601"/>
      <c r="B125" s="749"/>
      <c r="C125" s="746"/>
      <c r="D125" s="596"/>
      <c r="E125" s="571"/>
      <c r="F125" s="434" t="s">
        <v>167</v>
      </c>
      <c r="G125" s="424">
        <v>43</v>
      </c>
      <c r="H125" s="297">
        <v>11</v>
      </c>
      <c r="I125" s="298">
        <v>12</v>
      </c>
      <c r="J125" s="298">
        <v>12</v>
      </c>
      <c r="K125" s="298">
        <v>8</v>
      </c>
      <c r="L125" s="297">
        <v>11</v>
      </c>
      <c r="M125" s="297"/>
      <c r="N125" s="297"/>
      <c r="O125" s="297"/>
      <c r="P125" s="149">
        <f t="shared" si="5"/>
        <v>0.2558139534883721</v>
      </c>
      <c r="R125" s="183">
        <v>9000</v>
      </c>
      <c r="S125" s="86"/>
      <c r="T125" s="90">
        <f t="shared" si="8"/>
        <v>9000</v>
      </c>
      <c r="V125" s="543" t="s">
        <v>398</v>
      </c>
      <c r="W125" s="25"/>
      <c r="X125" s="25"/>
      <c r="Y125" s="51"/>
      <c r="AA125" s="50"/>
      <c r="AB125" s="51"/>
    </row>
    <row r="126" spans="1:28" ht="33.75" customHeight="1" x14ac:dyDescent="0.25">
      <c r="A126" s="601"/>
      <c r="B126" s="749"/>
      <c r="C126" s="746"/>
      <c r="D126" s="596"/>
      <c r="E126" s="571"/>
      <c r="F126" s="434" t="s">
        <v>168</v>
      </c>
      <c r="G126" s="424">
        <v>25</v>
      </c>
      <c r="H126" s="297">
        <v>10</v>
      </c>
      <c r="I126" s="298">
        <v>10</v>
      </c>
      <c r="J126" s="298">
        <v>5</v>
      </c>
      <c r="K126" s="298"/>
      <c r="L126" s="297">
        <v>7</v>
      </c>
      <c r="M126" s="297">
        <v>7</v>
      </c>
      <c r="N126" s="297"/>
      <c r="O126" s="297"/>
      <c r="P126" s="149">
        <f t="shared" si="5"/>
        <v>0.56000000000000005</v>
      </c>
      <c r="R126" s="183">
        <v>10000</v>
      </c>
      <c r="S126" s="86"/>
      <c r="T126" s="90">
        <f t="shared" si="8"/>
        <v>10000</v>
      </c>
      <c r="V126" s="543" t="s">
        <v>399</v>
      </c>
      <c r="W126" s="25"/>
      <c r="X126" s="25"/>
      <c r="Y126" s="51"/>
      <c r="AA126" s="50"/>
      <c r="AB126" s="51"/>
    </row>
    <row r="127" spans="1:28" ht="33.75" customHeight="1" x14ac:dyDescent="0.25">
      <c r="A127" s="601"/>
      <c r="B127" s="749"/>
      <c r="C127" s="746"/>
      <c r="D127" s="596"/>
      <c r="E127" s="571"/>
      <c r="F127" s="434" t="s">
        <v>169</v>
      </c>
      <c r="G127" s="424">
        <v>2</v>
      </c>
      <c r="H127" s="297"/>
      <c r="I127" s="298">
        <v>1</v>
      </c>
      <c r="J127" s="298">
        <v>1</v>
      </c>
      <c r="K127" s="298"/>
      <c r="L127" s="297"/>
      <c r="M127" s="297"/>
      <c r="N127" s="297"/>
      <c r="O127" s="297"/>
      <c r="P127" s="149">
        <f t="shared" si="5"/>
        <v>0</v>
      </c>
      <c r="R127" s="183">
        <v>20000</v>
      </c>
      <c r="S127" s="86"/>
      <c r="T127" s="90">
        <f t="shared" si="8"/>
        <v>20000</v>
      </c>
      <c r="V127" s="50"/>
      <c r="W127" s="25"/>
      <c r="X127" s="25"/>
      <c r="Y127" s="51"/>
      <c r="AA127" s="50"/>
      <c r="AB127" s="51"/>
    </row>
    <row r="128" spans="1:28" ht="33.75" customHeight="1" x14ac:dyDescent="0.25">
      <c r="A128" s="601"/>
      <c r="B128" s="749"/>
      <c r="C128" s="746"/>
      <c r="D128" s="596"/>
      <c r="E128" s="571"/>
      <c r="F128" s="434" t="s">
        <v>170</v>
      </c>
      <c r="G128" s="424">
        <v>1</v>
      </c>
      <c r="H128" s="297"/>
      <c r="I128" s="298">
        <v>1</v>
      </c>
      <c r="J128" s="298"/>
      <c r="K128" s="298"/>
      <c r="L128" s="297"/>
      <c r="M128" s="297"/>
      <c r="N128" s="297"/>
      <c r="O128" s="297"/>
      <c r="P128" s="149">
        <f t="shared" si="5"/>
        <v>0</v>
      </c>
      <c r="R128" s="183">
        <v>60000</v>
      </c>
      <c r="S128" s="86"/>
      <c r="T128" s="90">
        <f t="shared" si="8"/>
        <v>60000</v>
      </c>
      <c r="V128" s="50"/>
      <c r="W128" s="25"/>
      <c r="X128" s="25"/>
      <c r="Y128" s="51"/>
      <c r="AA128" s="50"/>
      <c r="AB128" s="51"/>
    </row>
    <row r="129" spans="1:28" s="219" customFormat="1" ht="33.75" customHeight="1" thickBot="1" x14ac:dyDescent="0.3">
      <c r="A129" s="601"/>
      <c r="B129" s="750"/>
      <c r="C129" s="747"/>
      <c r="D129" s="619"/>
      <c r="E129" s="610"/>
      <c r="F129" s="435" t="s">
        <v>171</v>
      </c>
      <c r="G129" s="425">
        <v>1</v>
      </c>
      <c r="H129" s="302"/>
      <c r="I129" s="299">
        <v>1</v>
      </c>
      <c r="J129" s="299"/>
      <c r="K129" s="299"/>
      <c r="L129" s="302"/>
      <c r="M129" s="302"/>
      <c r="N129" s="302"/>
      <c r="O129" s="302"/>
      <c r="P129" s="149">
        <f t="shared" si="5"/>
        <v>0</v>
      </c>
      <c r="R129" s="426">
        <v>120000</v>
      </c>
      <c r="S129" s="405"/>
      <c r="T129" s="427">
        <f t="shared" si="8"/>
        <v>120000</v>
      </c>
      <c r="V129" s="96"/>
      <c r="W129" s="53"/>
      <c r="X129" s="53"/>
      <c r="Y129" s="92"/>
      <c r="AA129" s="96"/>
      <c r="AB129" s="92"/>
    </row>
    <row r="130" spans="1:28" s="85" customFormat="1" ht="33.75" hidden="1" customHeight="1" x14ac:dyDescent="0.3">
      <c r="A130" s="601"/>
      <c r="B130" s="762" t="s">
        <v>81</v>
      </c>
      <c r="C130" s="753" t="s">
        <v>82</v>
      </c>
      <c r="D130" s="756">
        <v>3</v>
      </c>
      <c r="E130" s="759">
        <v>5</v>
      </c>
      <c r="F130" s="414"/>
      <c r="G130" s="415"/>
      <c r="H130" s="408"/>
      <c r="I130" s="301"/>
      <c r="J130" s="301"/>
      <c r="K130" s="301"/>
      <c r="L130" s="530"/>
      <c r="M130" s="530"/>
      <c r="N130" s="408"/>
      <c r="O130" s="408"/>
      <c r="P130" s="416"/>
      <c r="Q130" s="153"/>
      <c r="R130" s="417"/>
      <c r="S130" s="418"/>
      <c r="T130" s="419"/>
      <c r="U130" s="214"/>
      <c r="V130" s="251"/>
      <c r="W130" s="252"/>
      <c r="X130" s="252"/>
      <c r="Y130" s="253"/>
      <c r="AA130" s="251"/>
      <c r="AB130" s="253"/>
    </row>
    <row r="131" spans="1:28" s="85" customFormat="1" ht="33.75" hidden="1" customHeight="1" x14ac:dyDescent="0.3">
      <c r="A131" s="601"/>
      <c r="B131" s="762"/>
      <c r="C131" s="754"/>
      <c r="D131" s="757"/>
      <c r="E131" s="760"/>
      <c r="F131" s="410"/>
      <c r="G131" s="411"/>
      <c r="H131" s="297"/>
      <c r="I131" s="298"/>
      <c r="J131" s="298"/>
      <c r="K131" s="298"/>
      <c r="L131" s="297"/>
      <c r="M131" s="297"/>
      <c r="N131" s="297"/>
      <c r="O131" s="297"/>
      <c r="P131" s="177"/>
      <c r="Q131" s="153"/>
      <c r="R131" s="412"/>
      <c r="S131" s="413"/>
      <c r="T131" s="409"/>
      <c r="U131" s="214"/>
      <c r="V131" s="91"/>
      <c r="W131" s="86"/>
      <c r="X131" s="86"/>
      <c r="Y131" s="87"/>
      <c r="AA131" s="91"/>
      <c r="AB131" s="87"/>
    </row>
    <row r="132" spans="1:28" s="85" customFormat="1" ht="33.75" hidden="1" customHeight="1" x14ac:dyDescent="0.3">
      <c r="A132" s="601"/>
      <c r="B132" s="762"/>
      <c r="C132" s="754"/>
      <c r="D132" s="757"/>
      <c r="E132" s="760"/>
      <c r="F132" s="410"/>
      <c r="G132" s="411"/>
      <c r="H132" s="297"/>
      <c r="I132" s="298"/>
      <c r="J132" s="298"/>
      <c r="K132" s="298"/>
      <c r="L132" s="297"/>
      <c r="M132" s="297"/>
      <c r="N132" s="297"/>
      <c r="O132" s="297"/>
      <c r="P132" s="177"/>
      <c r="Q132" s="153"/>
      <c r="R132" s="412"/>
      <c r="S132" s="413"/>
      <c r="T132" s="409"/>
      <c r="U132" s="214"/>
      <c r="V132" s="91"/>
      <c r="W132" s="86"/>
      <c r="X132" s="86"/>
      <c r="Y132" s="87"/>
      <c r="AA132" s="91"/>
      <c r="AB132" s="87"/>
    </row>
    <row r="133" spans="1:28" s="444" customFormat="1" ht="33.75" hidden="1" customHeight="1" thickBot="1" x14ac:dyDescent="0.35">
      <c r="A133" s="601"/>
      <c r="B133" s="762"/>
      <c r="C133" s="755"/>
      <c r="D133" s="758"/>
      <c r="E133" s="761"/>
      <c r="F133" s="436"/>
      <c r="G133" s="437"/>
      <c r="H133" s="302"/>
      <c r="I133" s="299"/>
      <c r="J133" s="299"/>
      <c r="K133" s="299"/>
      <c r="L133" s="302"/>
      <c r="M133" s="302"/>
      <c r="N133" s="302"/>
      <c r="O133" s="302"/>
      <c r="P133" s="438"/>
      <c r="Q133" s="439"/>
      <c r="R133" s="440"/>
      <c r="S133" s="441"/>
      <c r="T133" s="442"/>
      <c r="U133" s="443"/>
      <c r="V133" s="279"/>
      <c r="W133" s="405"/>
      <c r="X133" s="405"/>
      <c r="Y133" s="406"/>
      <c r="AA133" s="279"/>
      <c r="AB133" s="406"/>
    </row>
    <row r="134" spans="1:28" ht="33.75" hidden="1" customHeight="1" x14ac:dyDescent="0.25">
      <c r="A134" s="601"/>
      <c r="B134" s="762"/>
      <c r="C134" s="638" t="s">
        <v>83</v>
      </c>
      <c r="D134" s="648">
        <v>28</v>
      </c>
      <c r="E134" s="651">
        <v>35</v>
      </c>
      <c r="F134" s="116"/>
      <c r="G134" s="220"/>
      <c r="H134" s="408"/>
      <c r="I134" s="301"/>
      <c r="J134" s="301"/>
      <c r="K134" s="301"/>
      <c r="L134" s="530"/>
      <c r="M134" s="530"/>
      <c r="N134" s="408"/>
      <c r="O134" s="408"/>
      <c r="P134" s="172"/>
      <c r="R134" s="120"/>
      <c r="S134" s="173"/>
      <c r="T134" s="174"/>
      <c r="V134" s="108"/>
      <c r="W134" s="56"/>
      <c r="X134" s="56"/>
      <c r="Y134" s="255"/>
      <c r="AA134" s="108"/>
      <c r="AB134" s="255"/>
    </row>
    <row r="135" spans="1:28" ht="33.75" hidden="1" customHeight="1" x14ac:dyDescent="0.25">
      <c r="A135" s="601"/>
      <c r="B135" s="762"/>
      <c r="C135" s="646"/>
      <c r="D135" s="649"/>
      <c r="E135" s="652"/>
      <c r="F135" s="116"/>
      <c r="G135" s="220"/>
      <c r="H135" s="297"/>
      <c r="I135" s="298"/>
      <c r="J135" s="298"/>
      <c r="K135" s="298"/>
      <c r="L135" s="297"/>
      <c r="M135" s="297"/>
      <c r="N135" s="297"/>
      <c r="O135" s="297"/>
      <c r="P135" s="196"/>
      <c r="R135" s="48"/>
      <c r="S135" s="49"/>
      <c r="T135" s="65"/>
      <c r="V135" s="50"/>
      <c r="W135" s="25"/>
      <c r="X135" s="25"/>
      <c r="Y135" s="51"/>
      <c r="AA135" s="50"/>
      <c r="AB135" s="51"/>
    </row>
    <row r="136" spans="1:28" ht="33.75" hidden="1" customHeight="1" x14ac:dyDescent="0.25">
      <c r="A136" s="601"/>
      <c r="B136" s="762"/>
      <c r="C136" s="646"/>
      <c r="D136" s="649"/>
      <c r="E136" s="652"/>
      <c r="F136" s="104"/>
      <c r="G136" s="124"/>
      <c r="H136" s="297"/>
      <c r="I136" s="298"/>
      <c r="J136" s="298"/>
      <c r="K136" s="298"/>
      <c r="L136" s="297"/>
      <c r="M136" s="297"/>
      <c r="N136" s="297"/>
      <c r="O136" s="297"/>
      <c r="P136" s="196"/>
      <c r="R136" s="48"/>
      <c r="S136" s="49"/>
      <c r="T136" s="65"/>
      <c r="V136" s="50"/>
      <c r="W136" s="25"/>
      <c r="X136" s="25"/>
      <c r="Y136" s="51"/>
      <c r="AA136" s="50"/>
      <c r="AB136" s="51"/>
    </row>
    <row r="137" spans="1:28" ht="33" hidden="1" customHeight="1" thickBot="1" x14ac:dyDescent="0.3">
      <c r="A137" s="601"/>
      <c r="B137" s="671"/>
      <c r="C137" s="647"/>
      <c r="D137" s="650"/>
      <c r="E137" s="653"/>
      <c r="F137" s="104"/>
      <c r="G137" s="124"/>
      <c r="H137" s="297"/>
      <c r="I137" s="298"/>
      <c r="J137" s="298"/>
      <c r="K137" s="298"/>
      <c r="L137" s="297"/>
      <c r="M137" s="297"/>
      <c r="N137" s="297"/>
      <c r="O137" s="297"/>
      <c r="P137" s="196"/>
      <c r="R137" s="48"/>
      <c r="S137" s="49"/>
      <c r="T137" s="65"/>
      <c r="V137" s="50"/>
      <c r="W137" s="25"/>
      <c r="X137" s="25"/>
      <c r="Y137" s="51"/>
      <c r="AA137" s="50"/>
      <c r="AB137" s="51"/>
    </row>
    <row r="138" spans="1:28" s="58" customFormat="1" ht="6" hidden="1" customHeight="1" thickBot="1" x14ac:dyDescent="0.3">
      <c r="A138" s="57"/>
      <c r="F138" s="458"/>
      <c r="G138" s="459"/>
      <c r="H138" s="445"/>
      <c r="I138" s="446"/>
      <c r="J138" s="446"/>
      <c r="K138" s="446"/>
      <c r="L138" s="445"/>
      <c r="M138" s="445"/>
      <c r="N138" s="445"/>
      <c r="O138" s="445"/>
      <c r="P138" s="275"/>
      <c r="R138" s="60"/>
      <c r="S138" s="61"/>
      <c r="T138" s="66"/>
      <c r="V138" s="62"/>
      <c r="W138" s="59"/>
      <c r="X138" s="59"/>
      <c r="Y138" s="63"/>
      <c r="AA138" s="62"/>
      <c r="AB138" s="63"/>
    </row>
    <row r="139" spans="1:28" ht="36.75" hidden="1" customHeight="1" x14ac:dyDescent="0.25">
      <c r="A139" s="600" t="s">
        <v>84</v>
      </c>
      <c r="B139" s="567" t="s">
        <v>85</v>
      </c>
      <c r="C139" s="603" t="s">
        <v>86</v>
      </c>
      <c r="D139" s="606">
        <v>0.49</v>
      </c>
      <c r="E139" s="609">
        <v>0.6</v>
      </c>
      <c r="F139" s="118"/>
      <c r="G139" s="262"/>
      <c r="H139" s="297"/>
      <c r="I139" s="298"/>
      <c r="J139" s="298"/>
      <c r="K139" s="298"/>
      <c r="L139" s="297"/>
      <c r="M139" s="297"/>
      <c r="N139" s="297"/>
      <c r="O139" s="297"/>
      <c r="P139" s="196"/>
      <c r="Q139" s="460"/>
      <c r="R139" s="60"/>
      <c r="S139" s="61"/>
      <c r="T139" s="66"/>
      <c r="U139" s="22"/>
      <c r="V139" s="50"/>
      <c r="W139" s="25"/>
      <c r="X139" s="25"/>
      <c r="Y139" s="51"/>
      <c r="Z139" s="22"/>
      <c r="AA139" s="50"/>
      <c r="AB139" s="51"/>
    </row>
    <row r="140" spans="1:28" ht="36.75" hidden="1" customHeight="1" x14ac:dyDescent="0.25">
      <c r="A140" s="600"/>
      <c r="B140" s="568"/>
      <c r="C140" s="604"/>
      <c r="D140" s="607"/>
      <c r="E140" s="571"/>
      <c r="F140" s="104"/>
      <c r="G140" s="124"/>
      <c r="H140" s="297"/>
      <c r="I140" s="298"/>
      <c r="J140" s="298"/>
      <c r="K140" s="298"/>
      <c r="L140" s="297"/>
      <c r="M140" s="297"/>
      <c r="N140" s="297"/>
      <c r="O140" s="297"/>
      <c r="P140" s="196"/>
      <c r="Q140" s="22"/>
      <c r="R140" s="48"/>
      <c r="S140" s="49"/>
      <c r="T140" s="65"/>
      <c r="U140" s="22"/>
      <c r="V140" s="50"/>
      <c r="W140" s="25"/>
      <c r="X140" s="25"/>
      <c r="Y140" s="51"/>
      <c r="Z140" s="22"/>
      <c r="AA140" s="50"/>
      <c r="AB140" s="51"/>
    </row>
    <row r="141" spans="1:28" ht="36.75" hidden="1" customHeight="1" x14ac:dyDescent="0.25">
      <c r="A141" s="600"/>
      <c r="B141" s="568"/>
      <c r="C141" s="604"/>
      <c r="D141" s="607"/>
      <c r="E141" s="571"/>
      <c r="F141" s="104"/>
      <c r="G141" s="124"/>
      <c r="H141" s="297"/>
      <c r="I141" s="298"/>
      <c r="J141" s="298"/>
      <c r="K141" s="298"/>
      <c r="L141" s="297"/>
      <c r="M141" s="297"/>
      <c r="N141" s="297"/>
      <c r="O141" s="297"/>
      <c r="P141" s="196"/>
      <c r="Q141" s="22"/>
      <c r="R141" s="48"/>
      <c r="S141" s="49"/>
      <c r="T141" s="65"/>
      <c r="U141" s="22"/>
      <c r="V141" s="50"/>
      <c r="W141" s="25"/>
      <c r="X141" s="25"/>
      <c r="Y141" s="51"/>
      <c r="Z141" s="22"/>
      <c r="AA141" s="50"/>
      <c r="AB141" s="51"/>
    </row>
    <row r="142" spans="1:28" ht="36.75" hidden="1" customHeight="1" thickBot="1" x14ac:dyDescent="0.3">
      <c r="A142" s="600"/>
      <c r="B142" s="764"/>
      <c r="C142" s="605"/>
      <c r="D142" s="608"/>
      <c r="E142" s="610"/>
      <c r="F142" s="106"/>
      <c r="G142" s="227"/>
      <c r="H142" s="302"/>
      <c r="I142" s="299"/>
      <c r="J142" s="299"/>
      <c r="K142" s="299"/>
      <c r="L142" s="302"/>
      <c r="M142" s="302"/>
      <c r="N142" s="302"/>
      <c r="O142" s="302"/>
      <c r="P142" s="420"/>
      <c r="Q142" s="219"/>
      <c r="R142" s="93"/>
      <c r="S142" s="94"/>
      <c r="T142" s="95"/>
      <c r="U142" s="219"/>
      <c r="V142" s="96"/>
      <c r="W142" s="53"/>
      <c r="X142" s="53"/>
      <c r="Y142" s="92"/>
      <c r="Z142" s="219"/>
      <c r="AA142" s="96"/>
      <c r="AB142" s="92"/>
    </row>
    <row r="143" spans="1:28" ht="36.75" hidden="1" customHeight="1" x14ac:dyDescent="0.25">
      <c r="A143" s="600"/>
      <c r="B143" s="765" t="s">
        <v>87</v>
      </c>
      <c r="C143" s="624" t="s">
        <v>88</v>
      </c>
      <c r="D143" s="570">
        <v>0.13</v>
      </c>
      <c r="E143" s="571">
        <v>0.45</v>
      </c>
      <c r="F143" s="116"/>
      <c r="G143" s="220"/>
      <c r="H143" s="408"/>
      <c r="I143" s="301"/>
      <c r="J143" s="301"/>
      <c r="K143" s="301"/>
      <c r="L143" s="530"/>
      <c r="M143" s="530"/>
      <c r="N143" s="408"/>
      <c r="O143" s="408"/>
      <c r="P143" s="172"/>
      <c r="R143" s="120"/>
      <c r="S143" s="173"/>
      <c r="T143" s="174"/>
      <c r="V143" s="108"/>
      <c r="W143" s="56"/>
      <c r="X143" s="56"/>
      <c r="Y143" s="255"/>
      <c r="AA143" s="108"/>
      <c r="AB143" s="255"/>
    </row>
    <row r="144" spans="1:28" ht="36.75" hidden="1" customHeight="1" x14ac:dyDescent="0.25">
      <c r="A144" s="600"/>
      <c r="B144" s="568"/>
      <c r="C144" s="624"/>
      <c r="D144" s="570"/>
      <c r="E144" s="571"/>
      <c r="F144" s="116"/>
      <c r="G144" s="220"/>
      <c r="H144" s="297"/>
      <c r="I144" s="298"/>
      <c r="J144" s="298"/>
      <c r="K144" s="298"/>
      <c r="L144" s="297"/>
      <c r="M144" s="297"/>
      <c r="N144" s="297"/>
      <c r="O144" s="297"/>
      <c r="P144" s="196"/>
      <c r="R144" s="48"/>
      <c r="S144" s="49"/>
      <c r="T144" s="65"/>
      <c r="V144" s="50"/>
      <c r="W144" s="25"/>
      <c r="X144" s="25"/>
      <c r="Y144" s="51"/>
      <c r="AA144" s="50"/>
      <c r="AB144" s="51"/>
    </row>
    <row r="145" spans="1:28" ht="36.75" hidden="1" customHeight="1" x14ac:dyDescent="0.25">
      <c r="A145" s="600"/>
      <c r="B145" s="568"/>
      <c r="C145" s="624"/>
      <c r="D145" s="570"/>
      <c r="E145" s="571"/>
      <c r="F145" s="104"/>
      <c r="G145" s="124"/>
      <c r="H145" s="297"/>
      <c r="I145" s="298"/>
      <c r="J145" s="298"/>
      <c r="K145" s="298"/>
      <c r="L145" s="297"/>
      <c r="M145" s="297"/>
      <c r="N145" s="297"/>
      <c r="O145" s="297"/>
      <c r="P145" s="196"/>
      <c r="R145" s="48"/>
      <c r="S145" s="49"/>
      <c r="T145" s="65"/>
      <c r="V145" s="50"/>
      <c r="W145" s="25"/>
      <c r="X145" s="25"/>
      <c r="Y145" s="51"/>
      <c r="AA145" s="50"/>
      <c r="AB145" s="51"/>
    </row>
    <row r="146" spans="1:28" s="219" customFormat="1" ht="36" hidden="1" customHeight="1" thickBot="1" x14ac:dyDescent="0.3">
      <c r="A146" s="601"/>
      <c r="B146" s="764"/>
      <c r="C146" s="625"/>
      <c r="D146" s="627"/>
      <c r="E146" s="610"/>
      <c r="F146" s="106"/>
      <c r="G146" s="227"/>
      <c r="H146" s="302"/>
      <c r="I146" s="299"/>
      <c r="J146" s="299"/>
      <c r="K146" s="299"/>
      <c r="L146" s="302"/>
      <c r="M146" s="302"/>
      <c r="N146" s="302"/>
      <c r="O146" s="302"/>
      <c r="P146" s="420"/>
      <c r="R146" s="93"/>
      <c r="S146" s="94"/>
      <c r="T146" s="95"/>
      <c r="V146" s="96"/>
      <c r="W146" s="53"/>
      <c r="X146" s="53"/>
      <c r="Y146" s="92"/>
      <c r="AA146" s="96"/>
      <c r="AB146" s="92"/>
    </row>
    <row r="147" spans="1:28" ht="40.5" hidden="1" customHeight="1" x14ac:dyDescent="0.25">
      <c r="A147" s="601"/>
      <c r="B147" s="568" t="s">
        <v>89</v>
      </c>
      <c r="C147" s="569" t="s">
        <v>90</v>
      </c>
      <c r="D147" s="570">
        <v>0.16</v>
      </c>
      <c r="E147" s="571">
        <v>0.45</v>
      </c>
      <c r="F147" s="116"/>
      <c r="G147" s="220"/>
      <c r="H147" s="408"/>
      <c r="I147" s="301"/>
      <c r="J147" s="301"/>
      <c r="K147" s="301"/>
      <c r="L147" s="530"/>
      <c r="M147" s="530"/>
      <c r="N147" s="408"/>
      <c r="O147" s="408"/>
      <c r="P147" s="172"/>
      <c r="R147" s="120"/>
      <c r="S147" s="173"/>
      <c r="T147" s="174"/>
      <c r="V147" s="108"/>
      <c r="W147" s="56"/>
      <c r="X147" s="56"/>
      <c r="Y147" s="255"/>
      <c r="AA147" s="108"/>
      <c r="AB147" s="255"/>
    </row>
    <row r="148" spans="1:28" ht="40.5" hidden="1" customHeight="1" x14ac:dyDescent="0.25">
      <c r="A148" s="601"/>
      <c r="B148" s="568"/>
      <c r="C148" s="569"/>
      <c r="D148" s="570"/>
      <c r="E148" s="571"/>
      <c r="F148" s="116"/>
      <c r="G148" s="220"/>
      <c r="H148" s="297"/>
      <c r="I148" s="298"/>
      <c r="J148" s="298"/>
      <c r="K148" s="298"/>
      <c r="L148" s="297"/>
      <c r="M148" s="297"/>
      <c r="N148" s="297"/>
      <c r="O148" s="297"/>
      <c r="P148" s="196"/>
      <c r="R148" s="48"/>
      <c r="S148" s="49"/>
      <c r="T148" s="65"/>
      <c r="V148" s="50"/>
      <c r="W148" s="25"/>
      <c r="X148" s="25"/>
      <c r="Y148" s="51"/>
      <c r="AA148" s="50"/>
      <c r="AB148" s="51"/>
    </row>
    <row r="149" spans="1:28" ht="40.5" hidden="1" customHeight="1" x14ac:dyDescent="0.25">
      <c r="A149" s="601"/>
      <c r="B149" s="568"/>
      <c r="C149" s="569"/>
      <c r="D149" s="570"/>
      <c r="E149" s="571"/>
      <c r="F149" s="104"/>
      <c r="G149" s="124"/>
      <c r="H149" s="297"/>
      <c r="I149" s="298"/>
      <c r="J149" s="298"/>
      <c r="K149" s="298"/>
      <c r="L149" s="297"/>
      <c r="M149" s="297"/>
      <c r="N149" s="297"/>
      <c r="O149" s="297"/>
      <c r="P149" s="196"/>
      <c r="R149" s="48"/>
      <c r="S149" s="49"/>
      <c r="T149" s="65"/>
      <c r="V149" s="50"/>
      <c r="W149" s="25"/>
      <c r="X149" s="25"/>
      <c r="Y149" s="51"/>
      <c r="AA149" s="50"/>
      <c r="AB149" s="51"/>
    </row>
    <row r="150" spans="1:28" ht="59.25" hidden="1" customHeight="1" x14ac:dyDescent="0.25">
      <c r="A150" s="601"/>
      <c r="B150" s="602"/>
      <c r="C150" s="771"/>
      <c r="D150" s="772"/>
      <c r="E150" s="763"/>
      <c r="F150" s="104"/>
      <c r="G150" s="124"/>
      <c r="H150" s="297"/>
      <c r="I150" s="298"/>
      <c r="J150" s="298"/>
      <c r="K150" s="298"/>
      <c r="L150" s="297"/>
      <c r="M150" s="297"/>
      <c r="N150" s="297"/>
      <c r="O150" s="297"/>
      <c r="P150" s="196"/>
      <c r="R150" s="48"/>
      <c r="S150" s="49"/>
      <c r="T150" s="65"/>
      <c r="V150" s="50"/>
      <c r="W150" s="25"/>
      <c r="X150" s="25"/>
      <c r="Y150" s="51"/>
      <c r="AA150" s="50"/>
      <c r="AB150" s="51"/>
    </row>
    <row r="151" spans="1:28" s="58" customFormat="1" ht="7.5" hidden="1" customHeight="1" x14ac:dyDescent="0.25">
      <c r="A151" s="57"/>
      <c r="F151" s="145"/>
      <c r="G151" s="260"/>
      <c r="H151" s="445"/>
      <c r="I151" s="446"/>
      <c r="J151" s="446"/>
      <c r="K151" s="446"/>
      <c r="L151" s="445"/>
      <c r="M151" s="445"/>
      <c r="N151" s="445"/>
      <c r="O151" s="445"/>
      <c r="P151" s="275"/>
      <c r="R151" s="60"/>
      <c r="S151" s="61"/>
      <c r="T151" s="66"/>
      <c r="V151" s="62"/>
      <c r="W151" s="59"/>
      <c r="X151" s="59"/>
      <c r="Y151" s="63"/>
      <c r="AA151" s="62"/>
      <c r="AB151" s="63"/>
    </row>
    <row r="152" spans="1:28" s="68" customFormat="1" ht="38.25" hidden="1" customHeight="1" x14ac:dyDescent="0.3">
      <c r="A152" s="572" t="s">
        <v>91</v>
      </c>
      <c r="B152" s="573" t="s">
        <v>92</v>
      </c>
      <c r="C152" s="576" t="s">
        <v>93</v>
      </c>
      <c r="D152" s="579">
        <v>0.72</v>
      </c>
      <c r="E152" s="582">
        <v>0.95</v>
      </c>
      <c r="F152" s="85"/>
      <c r="G152" s="257"/>
      <c r="H152" s="297"/>
      <c r="I152" s="298"/>
      <c r="J152" s="298"/>
      <c r="K152" s="298"/>
      <c r="L152" s="297"/>
      <c r="M152" s="297"/>
      <c r="N152" s="297"/>
      <c r="O152" s="297"/>
      <c r="P152" s="196"/>
      <c r="Q152" s="58"/>
      <c r="R152" s="60"/>
      <c r="S152" s="61"/>
      <c r="T152" s="66"/>
      <c r="V152" s="72"/>
      <c r="W152" s="67"/>
      <c r="X152" s="67"/>
      <c r="Y152" s="73"/>
      <c r="AA152" s="72"/>
      <c r="AB152" s="73"/>
    </row>
    <row r="153" spans="1:28" s="68" customFormat="1" ht="38.25" hidden="1" customHeight="1" x14ac:dyDescent="0.3">
      <c r="A153" s="572"/>
      <c r="B153" s="574"/>
      <c r="C153" s="577"/>
      <c r="D153" s="580"/>
      <c r="E153" s="583"/>
      <c r="F153" s="109"/>
      <c r="G153" s="264"/>
      <c r="H153" s="297"/>
      <c r="I153" s="298"/>
      <c r="J153" s="298"/>
      <c r="K153" s="298"/>
      <c r="L153" s="297"/>
      <c r="M153" s="297"/>
      <c r="N153" s="297"/>
      <c r="O153" s="297"/>
      <c r="P153" s="196"/>
      <c r="R153" s="69"/>
      <c r="S153" s="70"/>
      <c r="T153" s="71"/>
      <c r="V153" s="72"/>
      <c r="W153" s="67"/>
      <c r="X153" s="67"/>
      <c r="Y153" s="73"/>
      <c r="AA153" s="72"/>
      <c r="AB153" s="73"/>
    </row>
    <row r="154" spans="1:28" s="68" customFormat="1" ht="38.25" hidden="1" customHeight="1" x14ac:dyDescent="0.3">
      <c r="A154" s="572"/>
      <c r="B154" s="574"/>
      <c r="C154" s="577"/>
      <c r="D154" s="580"/>
      <c r="E154" s="583"/>
      <c r="F154" s="109"/>
      <c r="G154" s="264"/>
      <c r="H154" s="297"/>
      <c r="I154" s="298"/>
      <c r="J154" s="298"/>
      <c r="K154" s="298"/>
      <c r="L154" s="297"/>
      <c r="M154" s="297"/>
      <c r="N154" s="297"/>
      <c r="O154" s="297"/>
      <c r="P154" s="196"/>
      <c r="R154" s="69"/>
      <c r="S154" s="70"/>
      <c r="T154" s="71"/>
      <c r="V154" s="72"/>
      <c r="W154" s="67"/>
      <c r="X154" s="67"/>
      <c r="Y154" s="73"/>
      <c r="AA154" s="72"/>
      <c r="AB154" s="73"/>
    </row>
    <row r="155" spans="1:28" s="68" customFormat="1" ht="38.25" hidden="1" customHeight="1" thickBot="1" x14ac:dyDescent="0.35">
      <c r="A155" s="572"/>
      <c r="B155" s="575"/>
      <c r="C155" s="578"/>
      <c r="D155" s="581"/>
      <c r="E155" s="584"/>
      <c r="F155" s="109"/>
      <c r="G155" s="264"/>
      <c r="H155" s="297"/>
      <c r="I155" s="298"/>
      <c r="J155" s="298"/>
      <c r="K155" s="298"/>
      <c r="L155" s="297"/>
      <c r="M155" s="297"/>
      <c r="N155" s="297"/>
      <c r="O155" s="297"/>
      <c r="P155" s="196"/>
      <c r="R155" s="69"/>
      <c r="S155" s="70"/>
      <c r="T155" s="71"/>
      <c r="V155" s="72"/>
      <c r="W155" s="67"/>
      <c r="X155" s="67"/>
      <c r="Y155" s="73"/>
      <c r="AA155" s="72"/>
      <c r="AB155" s="73"/>
    </row>
    <row r="156" spans="1:28" s="68" customFormat="1" ht="37.5" hidden="1" customHeight="1" x14ac:dyDescent="0.3">
      <c r="A156" s="572"/>
      <c r="B156" s="573" t="s">
        <v>94</v>
      </c>
      <c r="C156" s="585" t="s">
        <v>95</v>
      </c>
      <c r="D156" s="588">
        <v>0.7</v>
      </c>
      <c r="E156" s="589">
        <v>0.95</v>
      </c>
      <c r="F156" s="109"/>
      <c r="G156" s="264"/>
      <c r="H156" s="297"/>
      <c r="I156" s="298"/>
      <c r="J156" s="298"/>
      <c r="K156" s="298"/>
      <c r="L156" s="297"/>
      <c r="M156" s="297"/>
      <c r="N156" s="297"/>
      <c r="O156" s="297"/>
      <c r="P156" s="196"/>
      <c r="R156" s="69"/>
      <c r="S156" s="70"/>
      <c r="T156" s="71"/>
      <c r="V156" s="72"/>
      <c r="W156" s="67"/>
      <c r="X156" s="67"/>
      <c r="Y156" s="73"/>
      <c r="AA156" s="72"/>
      <c r="AB156" s="73"/>
    </row>
    <row r="157" spans="1:28" s="68" customFormat="1" ht="37.5" hidden="1" customHeight="1" x14ac:dyDescent="0.3">
      <c r="A157" s="572"/>
      <c r="B157" s="574"/>
      <c r="C157" s="586"/>
      <c r="D157" s="580"/>
      <c r="E157" s="583"/>
      <c r="F157" s="113"/>
      <c r="G157" s="267"/>
      <c r="H157" s="297"/>
      <c r="I157" s="298"/>
      <c r="J157" s="298"/>
      <c r="K157" s="298"/>
      <c r="L157" s="297"/>
      <c r="M157" s="297"/>
      <c r="N157" s="297"/>
      <c r="O157" s="297"/>
      <c r="P157" s="196"/>
      <c r="R157" s="69"/>
      <c r="S157" s="70"/>
      <c r="T157" s="71"/>
      <c r="V157" s="72"/>
      <c r="W157" s="67"/>
      <c r="X157" s="67"/>
      <c r="Y157" s="73"/>
      <c r="AA157" s="72"/>
      <c r="AB157" s="73"/>
    </row>
    <row r="158" spans="1:28" s="68" customFormat="1" ht="37.5" hidden="1" customHeight="1" x14ac:dyDescent="0.3">
      <c r="A158" s="572"/>
      <c r="B158" s="574"/>
      <c r="C158" s="586"/>
      <c r="D158" s="580"/>
      <c r="E158" s="583"/>
      <c r="F158" s="109"/>
      <c r="G158" s="264"/>
      <c r="H158" s="297"/>
      <c r="I158" s="298"/>
      <c r="J158" s="298"/>
      <c r="K158" s="298"/>
      <c r="L158" s="297"/>
      <c r="M158" s="297"/>
      <c r="N158" s="297"/>
      <c r="O158" s="297"/>
      <c r="P158" s="196"/>
      <c r="R158" s="69"/>
      <c r="S158" s="70"/>
      <c r="T158" s="71"/>
      <c r="V158" s="72"/>
      <c r="W158" s="67"/>
      <c r="X158" s="67"/>
      <c r="Y158" s="73"/>
      <c r="AA158" s="72"/>
      <c r="AB158" s="73"/>
    </row>
    <row r="159" spans="1:28" s="453" customFormat="1" ht="37.5" hidden="1" customHeight="1" thickBot="1" x14ac:dyDescent="0.35">
      <c r="A159" s="572"/>
      <c r="B159" s="575"/>
      <c r="C159" s="587"/>
      <c r="D159" s="581"/>
      <c r="E159" s="584"/>
      <c r="F159" s="110"/>
      <c r="G159" s="265"/>
      <c r="H159" s="302"/>
      <c r="I159" s="299"/>
      <c r="J159" s="299"/>
      <c r="K159" s="299"/>
      <c r="L159" s="302"/>
      <c r="M159" s="302"/>
      <c r="N159" s="302"/>
      <c r="O159" s="302"/>
      <c r="P159" s="420"/>
      <c r="R159" s="454"/>
      <c r="S159" s="455"/>
      <c r="T159" s="456"/>
      <c r="V159" s="111"/>
      <c r="W159" s="74"/>
      <c r="X159" s="74"/>
      <c r="Y159" s="457"/>
      <c r="AA159" s="111"/>
      <c r="AB159" s="457"/>
    </row>
    <row r="160" spans="1:28" s="68" customFormat="1" ht="30.75" hidden="1" customHeight="1" x14ac:dyDescent="0.3">
      <c r="A160" s="572"/>
      <c r="B160" s="590" t="s">
        <v>96</v>
      </c>
      <c r="C160" s="593" t="s">
        <v>97</v>
      </c>
      <c r="D160" s="596">
        <v>0.31</v>
      </c>
      <c r="E160" s="598" t="s">
        <v>98</v>
      </c>
      <c r="F160" s="112"/>
      <c r="G160" s="266"/>
      <c r="H160" s="408"/>
      <c r="I160" s="301"/>
      <c r="J160" s="301"/>
      <c r="K160" s="301"/>
      <c r="L160" s="530"/>
      <c r="M160" s="530"/>
      <c r="N160" s="408"/>
      <c r="O160" s="408"/>
      <c r="P160" s="172"/>
      <c r="R160" s="449"/>
      <c r="S160" s="450"/>
      <c r="T160" s="451"/>
      <c r="V160" s="114"/>
      <c r="W160" s="75"/>
      <c r="X160" s="75"/>
      <c r="Y160" s="452"/>
      <c r="AA160" s="114"/>
      <c r="AB160" s="452"/>
    </row>
    <row r="161" spans="1:28" s="68" customFormat="1" ht="30.75" hidden="1" customHeight="1" x14ac:dyDescent="0.3">
      <c r="A161" s="572"/>
      <c r="B161" s="591"/>
      <c r="C161" s="594"/>
      <c r="D161" s="596"/>
      <c r="E161" s="598"/>
      <c r="F161" s="113"/>
      <c r="G161" s="267"/>
      <c r="H161" s="297"/>
      <c r="I161" s="298"/>
      <c r="J161" s="298"/>
      <c r="K161" s="298"/>
      <c r="L161" s="297"/>
      <c r="M161" s="297"/>
      <c r="N161" s="297"/>
      <c r="O161" s="297"/>
      <c r="P161" s="196"/>
      <c r="R161" s="69"/>
      <c r="S161" s="70"/>
      <c r="T161" s="71"/>
      <c r="V161" s="72"/>
      <c r="W161" s="67"/>
      <c r="X161" s="67"/>
      <c r="Y161" s="73"/>
      <c r="AA161" s="72"/>
      <c r="AB161" s="73"/>
    </row>
    <row r="162" spans="1:28" s="68" customFormat="1" ht="30.75" hidden="1" customHeight="1" x14ac:dyDescent="0.3">
      <c r="A162" s="572"/>
      <c r="B162" s="591"/>
      <c r="C162" s="594"/>
      <c r="D162" s="596"/>
      <c r="E162" s="598"/>
      <c r="F162" s="109"/>
      <c r="G162" s="264"/>
      <c r="H162" s="297"/>
      <c r="I162" s="298"/>
      <c r="J162" s="298"/>
      <c r="K162" s="298"/>
      <c r="L162" s="297"/>
      <c r="M162" s="297"/>
      <c r="N162" s="297"/>
      <c r="O162" s="297"/>
      <c r="P162" s="196"/>
      <c r="R162" s="69"/>
      <c r="S162" s="70"/>
      <c r="T162" s="71"/>
      <c r="V162" s="72"/>
      <c r="W162" s="67"/>
      <c r="X162" s="67"/>
      <c r="Y162" s="73"/>
      <c r="AA162" s="72"/>
      <c r="AB162" s="73"/>
    </row>
    <row r="163" spans="1:28" ht="30.75" hidden="1" customHeight="1" x14ac:dyDescent="0.3">
      <c r="A163" s="572"/>
      <c r="B163" s="592"/>
      <c r="C163" s="595"/>
      <c r="D163" s="597"/>
      <c r="E163" s="599"/>
      <c r="F163" s="109"/>
      <c r="G163" s="264"/>
      <c r="H163" s="297"/>
      <c r="I163" s="298"/>
      <c r="J163" s="298"/>
      <c r="K163" s="298"/>
      <c r="L163" s="297"/>
      <c r="M163" s="297"/>
      <c r="N163" s="297"/>
      <c r="O163" s="297"/>
      <c r="P163" s="196"/>
      <c r="Q163" s="68"/>
      <c r="R163" s="69"/>
      <c r="S163" s="70"/>
      <c r="T163" s="71"/>
      <c r="V163" s="50"/>
      <c r="W163" s="25"/>
      <c r="X163" s="25"/>
      <c r="Y163" s="51"/>
      <c r="AA163" s="50"/>
      <c r="AB163" s="51"/>
    </row>
    <row r="164" spans="1:28" s="77" customFormat="1" ht="11.25" customHeight="1" x14ac:dyDescent="0.3">
      <c r="A164" s="76"/>
      <c r="C164" s="78"/>
      <c r="G164" s="143"/>
      <c r="H164" s="447"/>
      <c r="I164" s="448"/>
      <c r="J164" s="448"/>
      <c r="K164" s="448"/>
      <c r="L164" s="447"/>
      <c r="M164" s="447"/>
      <c r="N164" s="447"/>
      <c r="O164" s="447"/>
      <c r="P164" s="80"/>
      <c r="R164" s="81"/>
      <c r="S164" s="82"/>
      <c r="T164" s="83"/>
      <c r="V164" s="84"/>
      <c r="W164" s="79"/>
      <c r="X164" s="79"/>
      <c r="Y164" s="80"/>
      <c r="AA164" s="84"/>
      <c r="AB164" s="80"/>
    </row>
    <row r="165" spans="1:28" ht="36.75" customHeight="1" x14ac:dyDescent="0.3">
      <c r="A165" s="751" t="s">
        <v>99</v>
      </c>
      <c r="B165" s="86"/>
      <c r="C165" s="462"/>
      <c r="D165" s="86"/>
      <c r="E165" s="86"/>
      <c r="F165" s="463" t="s">
        <v>115</v>
      </c>
      <c r="G165" s="276"/>
      <c r="H165" s="297"/>
      <c r="I165" s="298"/>
      <c r="J165" s="298"/>
      <c r="K165" s="298"/>
      <c r="L165" s="297"/>
      <c r="M165" s="297"/>
      <c r="N165" s="297"/>
      <c r="O165" s="297"/>
      <c r="P165" s="149"/>
      <c r="R165" s="119">
        <v>4302322</v>
      </c>
      <c r="S165" s="152">
        <v>0</v>
      </c>
      <c r="T165" s="65">
        <f t="shared" ref="T165:T173" si="9">R165-S165</f>
        <v>4302322</v>
      </c>
      <c r="V165" s="50"/>
      <c r="W165" s="25"/>
      <c r="X165" s="25"/>
      <c r="Y165" s="51"/>
      <c r="AA165" s="50"/>
      <c r="AB165" s="51"/>
    </row>
    <row r="166" spans="1:28" ht="36.75" customHeight="1" x14ac:dyDescent="0.3">
      <c r="A166" s="752"/>
      <c r="B166" s="86"/>
      <c r="C166" s="462"/>
      <c r="D166" s="86"/>
      <c r="E166" s="86"/>
      <c r="F166" s="463" t="s">
        <v>116</v>
      </c>
      <c r="G166" s="276"/>
      <c r="H166" s="297"/>
      <c r="I166" s="298"/>
      <c r="J166" s="298"/>
      <c r="K166" s="298"/>
      <c r="L166" s="297"/>
      <c r="M166" s="297"/>
      <c r="N166" s="297"/>
      <c r="O166" s="297"/>
      <c r="P166" s="149"/>
      <c r="R166" s="119">
        <v>233000</v>
      </c>
      <c r="S166" s="152">
        <v>0</v>
      </c>
      <c r="T166" s="65">
        <f t="shared" si="9"/>
        <v>233000</v>
      </c>
      <c r="V166" s="50"/>
      <c r="W166" s="25"/>
      <c r="X166" s="25"/>
      <c r="Y166" s="51"/>
      <c r="AA166" s="50"/>
      <c r="AB166" s="51"/>
    </row>
    <row r="167" spans="1:28" ht="36.75" customHeight="1" x14ac:dyDescent="0.3">
      <c r="A167" s="752"/>
      <c r="B167" s="86"/>
      <c r="C167" s="462"/>
      <c r="D167" s="86"/>
      <c r="E167" s="86"/>
      <c r="F167" s="463" t="s">
        <v>117</v>
      </c>
      <c r="G167" s="276"/>
      <c r="H167" s="297"/>
      <c r="I167" s="298"/>
      <c r="J167" s="298"/>
      <c r="K167" s="298"/>
      <c r="L167" s="297"/>
      <c r="M167" s="297"/>
      <c r="N167" s="297"/>
      <c r="O167" s="297"/>
      <c r="P167" s="149"/>
      <c r="R167" s="119">
        <v>160000</v>
      </c>
      <c r="S167" s="152">
        <v>0</v>
      </c>
      <c r="T167" s="65">
        <f t="shared" si="9"/>
        <v>160000</v>
      </c>
      <c r="V167" s="50"/>
      <c r="W167" s="25"/>
      <c r="X167" s="25"/>
      <c r="Y167" s="51"/>
      <c r="AA167" s="50"/>
      <c r="AB167" s="51"/>
    </row>
    <row r="168" spans="1:28" ht="36.75" customHeight="1" x14ac:dyDescent="0.3">
      <c r="A168" s="752"/>
      <c r="B168" s="86"/>
      <c r="C168" s="462"/>
      <c r="D168" s="86"/>
      <c r="E168" s="86"/>
      <c r="F168" s="463" t="s">
        <v>118</v>
      </c>
      <c r="G168" s="276"/>
      <c r="H168" s="297"/>
      <c r="I168" s="298"/>
      <c r="J168" s="298"/>
      <c r="K168" s="298"/>
      <c r="L168" s="297"/>
      <c r="M168" s="297"/>
      <c r="N168" s="297"/>
      <c r="O168" s="297"/>
      <c r="P168" s="149"/>
      <c r="R168" s="119">
        <v>895000</v>
      </c>
      <c r="S168" s="152">
        <v>0</v>
      </c>
      <c r="T168" s="65">
        <f t="shared" si="9"/>
        <v>895000</v>
      </c>
      <c r="V168" s="50"/>
      <c r="W168" s="25"/>
      <c r="X168" s="25"/>
      <c r="Y168" s="51"/>
      <c r="AA168" s="50"/>
      <c r="AB168" s="51"/>
    </row>
    <row r="169" spans="1:28" ht="42" customHeight="1" x14ac:dyDescent="0.3">
      <c r="A169" s="752"/>
      <c r="B169" s="86"/>
      <c r="C169" s="462"/>
      <c r="D169" s="86"/>
      <c r="E169" s="464"/>
      <c r="F169" s="170" t="s">
        <v>142</v>
      </c>
      <c r="G169" s="273"/>
      <c r="H169" s="297"/>
      <c r="I169" s="298"/>
      <c r="J169" s="298"/>
      <c r="K169" s="298"/>
      <c r="L169" s="297"/>
      <c r="M169" s="297"/>
      <c r="N169" s="297"/>
      <c r="O169" s="297"/>
      <c r="P169" s="149"/>
      <c r="R169" s="120">
        <v>116000</v>
      </c>
      <c r="S169" s="173"/>
      <c r="T169" s="157">
        <f t="shared" si="9"/>
        <v>116000</v>
      </c>
      <c r="V169" s="50"/>
      <c r="W169" s="25"/>
      <c r="X169" s="25"/>
      <c r="Y169" s="51"/>
      <c r="AA169" s="50"/>
      <c r="AB169" s="51"/>
    </row>
    <row r="170" spans="1:28" ht="42" customHeight="1" x14ac:dyDescent="0.3">
      <c r="A170" s="752"/>
      <c r="B170" s="465"/>
      <c r="C170" s="465"/>
      <c r="D170" s="464"/>
      <c r="E170" s="464"/>
      <c r="F170" s="26" t="s">
        <v>149</v>
      </c>
      <c r="G170" s="263"/>
      <c r="H170" s="297"/>
      <c r="I170" s="298"/>
      <c r="J170" s="298"/>
      <c r="K170" s="298"/>
      <c r="L170" s="297"/>
      <c r="M170" s="297"/>
      <c r="N170" s="297"/>
      <c r="O170" s="297"/>
      <c r="P170" s="196"/>
      <c r="Q170" s="22"/>
      <c r="R170" s="155">
        <v>1943121</v>
      </c>
      <c r="S170" s="156"/>
      <c r="T170" s="65">
        <f t="shared" si="9"/>
        <v>1943121</v>
      </c>
      <c r="V170" s="50"/>
      <c r="W170" s="25"/>
      <c r="X170" s="25"/>
      <c r="Y170" s="51"/>
      <c r="AA170" s="50"/>
      <c r="AB170" s="51"/>
    </row>
    <row r="171" spans="1:28" ht="42" customHeight="1" x14ac:dyDescent="0.3">
      <c r="A171" s="752"/>
      <c r="B171" s="465"/>
      <c r="C171" s="465"/>
      <c r="D171" s="464"/>
      <c r="E171" s="464"/>
      <c r="F171" s="466" t="s">
        <v>152</v>
      </c>
      <c r="G171" s="461"/>
      <c r="H171" s="297"/>
      <c r="I171" s="298"/>
      <c r="J171" s="298"/>
      <c r="K171" s="298"/>
      <c r="L171" s="297"/>
      <c r="M171" s="297"/>
      <c r="N171" s="297"/>
      <c r="O171" s="297"/>
      <c r="P171" s="87"/>
      <c r="Q171" s="85"/>
      <c r="R171" s="88">
        <v>150000</v>
      </c>
      <c r="S171" s="89"/>
      <c r="T171" s="65">
        <f t="shared" si="9"/>
        <v>150000</v>
      </c>
      <c r="V171" s="50"/>
      <c r="W171" s="25"/>
      <c r="X171" s="25"/>
      <c r="Y171" s="51"/>
      <c r="AA171" s="50"/>
      <c r="AB171" s="51"/>
    </row>
    <row r="172" spans="1:28" ht="42" customHeight="1" x14ac:dyDescent="0.3">
      <c r="A172" s="752"/>
      <c r="B172" s="465"/>
      <c r="C172" s="465"/>
      <c r="D172" s="464"/>
      <c r="E172" s="464"/>
      <c r="F172" s="463" t="s">
        <v>150</v>
      </c>
      <c r="G172" s="259"/>
      <c r="H172" s="297"/>
      <c r="I172" s="298"/>
      <c r="J172" s="298"/>
      <c r="K172" s="298"/>
      <c r="L172" s="297"/>
      <c r="M172" s="297"/>
      <c r="N172" s="297"/>
      <c r="O172" s="297"/>
      <c r="P172" s="196"/>
      <c r="R172" s="48">
        <v>150000</v>
      </c>
      <c r="S172" s="49"/>
      <c r="T172" s="65">
        <f>R172-S172</f>
        <v>150000</v>
      </c>
      <c r="V172" s="50"/>
      <c r="W172" s="25"/>
      <c r="X172" s="25"/>
      <c r="Y172" s="51"/>
      <c r="AA172" s="50"/>
      <c r="AB172" s="51"/>
    </row>
    <row r="173" spans="1:28" ht="42" customHeight="1" x14ac:dyDescent="0.25">
      <c r="A173" s="752"/>
      <c r="B173" s="465"/>
      <c r="C173" s="465"/>
      <c r="D173" s="464"/>
      <c r="E173" s="464"/>
      <c r="F173" s="178" t="s">
        <v>151</v>
      </c>
      <c r="G173" s="274"/>
      <c r="H173" s="297"/>
      <c r="I173" s="298"/>
      <c r="J173" s="298"/>
      <c r="K173" s="298"/>
      <c r="L173" s="297"/>
      <c r="M173" s="297"/>
      <c r="N173" s="297"/>
      <c r="O173" s="297"/>
      <c r="P173" s="87"/>
      <c r="Q173" s="85"/>
      <c r="R173" s="179">
        <v>200000</v>
      </c>
      <c r="S173" s="180">
        <v>0</v>
      </c>
      <c r="T173" s="65">
        <f t="shared" si="9"/>
        <v>200000</v>
      </c>
      <c r="V173" s="50"/>
      <c r="W173" s="25"/>
      <c r="X173" s="25"/>
      <c r="Y173" s="51"/>
      <c r="AA173" s="50"/>
      <c r="AB173" s="51"/>
    </row>
    <row r="174" spans="1:28" ht="33.75" customHeight="1" x14ac:dyDescent="0.25">
      <c r="A174" s="370"/>
      <c r="C174" s="25"/>
      <c r="D174" s="25"/>
      <c r="E174" s="25"/>
      <c r="F174" s="190" t="s">
        <v>198</v>
      </c>
      <c r="G174" s="189"/>
      <c r="H174" s="297"/>
      <c r="I174" s="298"/>
      <c r="J174" s="298"/>
      <c r="K174" s="298"/>
      <c r="L174" s="297"/>
      <c r="M174" s="297"/>
      <c r="N174" s="297"/>
      <c r="O174" s="297"/>
      <c r="P174" s="196"/>
      <c r="R174" s="272">
        <v>100000</v>
      </c>
      <c r="S174" s="271"/>
      <c r="T174" s="90">
        <f>R174-S174</f>
        <v>100000</v>
      </c>
      <c r="V174" s="50"/>
      <c r="W174" s="25"/>
      <c r="X174" s="25"/>
      <c r="Y174" s="51"/>
      <c r="AA174" s="50"/>
      <c r="AB174" s="51"/>
    </row>
    <row r="175" spans="1:28" ht="24" customHeight="1" x14ac:dyDescent="0.25">
      <c r="A175" s="370"/>
      <c r="G175" s="124"/>
      <c r="H175" s="297"/>
      <c r="I175" s="298"/>
      <c r="J175" s="298"/>
      <c r="K175" s="298"/>
      <c r="L175" s="297"/>
      <c r="M175" s="297"/>
      <c r="N175" s="297"/>
      <c r="O175" s="297"/>
      <c r="P175" s="51"/>
      <c r="R175" s="48"/>
      <c r="S175" s="49"/>
      <c r="T175" s="65"/>
      <c r="V175" s="50"/>
      <c r="W175" s="25"/>
      <c r="X175" s="25"/>
      <c r="Y175" s="51"/>
      <c r="AA175" s="50"/>
      <c r="AB175" s="51"/>
    </row>
    <row r="176" spans="1:28" ht="24" customHeight="1" thickBot="1" x14ac:dyDescent="0.3">
      <c r="A176" s="370"/>
      <c r="G176" s="124"/>
      <c r="H176" s="297"/>
      <c r="I176" s="298"/>
      <c r="J176" s="298"/>
      <c r="K176" s="298"/>
      <c r="L176" s="297"/>
      <c r="M176" s="297"/>
      <c r="N176" s="297"/>
      <c r="O176" s="297"/>
      <c r="P176" s="51"/>
      <c r="R176" s="48"/>
      <c r="S176" s="49"/>
      <c r="T176" s="65"/>
      <c r="V176" s="96"/>
      <c r="W176" s="53"/>
      <c r="X176" s="53"/>
      <c r="Y176" s="92"/>
      <c r="AA176" s="96"/>
      <c r="AB176" s="92"/>
    </row>
    <row r="177" spans="1:55" s="77" customFormat="1" ht="6.75" customHeight="1" thickBot="1" x14ac:dyDescent="0.3">
      <c r="A177" s="370"/>
      <c r="B177" s="21"/>
      <c r="C177" s="21"/>
      <c r="D177" s="21"/>
      <c r="E177" s="21"/>
      <c r="F177" s="21"/>
      <c r="G177" s="227"/>
      <c r="H177" s="297"/>
      <c r="I177" s="298"/>
      <c r="J177" s="298"/>
      <c r="K177" s="298"/>
      <c r="L177" s="297"/>
      <c r="M177" s="297"/>
      <c r="N177" s="297"/>
      <c r="O177" s="297"/>
      <c r="P177" s="92"/>
      <c r="Q177" s="21"/>
      <c r="R177" s="93"/>
      <c r="S177" s="94"/>
      <c r="T177" s="95"/>
    </row>
    <row r="178" spans="1:55" ht="15.75" customHeight="1" x14ac:dyDescent="0.25">
      <c r="A178" s="76"/>
      <c r="B178" s="77"/>
      <c r="C178" s="77"/>
      <c r="D178" s="77"/>
      <c r="E178" s="77"/>
      <c r="F178" s="77"/>
      <c r="G178" s="76"/>
      <c r="H178" s="77"/>
      <c r="I178" s="77"/>
      <c r="J178" s="77"/>
      <c r="K178" s="77"/>
      <c r="L178" s="77"/>
      <c r="M178" s="77"/>
      <c r="N178" s="77"/>
      <c r="O178" s="77"/>
      <c r="P178" s="77"/>
      <c r="Q178" s="77"/>
      <c r="R178" s="97"/>
      <c r="S178" s="97"/>
      <c r="T178" s="97"/>
    </row>
    <row r="179" spans="1:55" ht="15.75" customHeight="1" x14ac:dyDescent="0.25">
      <c r="R179" s="23">
        <f>SUM(R64:R178)</f>
        <v>22847733</v>
      </c>
      <c r="S179" s="23">
        <f>SUM(S64:S178)</f>
        <v>2609562</v>
      </c>
      <c r="T179" s="23">
        <f>SUM(T64:T178)</f>
        <v>20238171</v>
      </c>
    </row>
    <row r="180" spans="1:55" ht="15.75" customHeight="1" x14ac:dyDescent="0.25"/>
    <row r="181" spans="1:55" s="1" customFormat="1" ht="13.2" x14ac:dyDescent="0.25">
      <c r="A181" s="19"/>
      <c r="B181" s="21"/>
      <c r="C181" s="21"/>
      <c r="D181" s="21"/>
      <c r="E181" s="21"/>
      <c r="F181" s="21"/>
      <c r="G181" s="19"/>
      <c r="H181" s="21"/>
      <c r="I181" s="21"/>
      <c r="J181" s="21"/>
      <c r="K181" s="21"/>
      <c r="L181" s="21"/>
      <c r="M181" s="21"/>
      <c r="N181" s="21"/>
      <c r="O181" s="21"/>
      <c r="P181" s="21"/>
      <c r="Q181" s="21"/>
      <c r="R181" s="23"/>
      <c r="S181" s="23"/>
      <c r="T181" s="23"/>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row>
    <row r="182" spans="1:55" s="1" customFormat="1" ht="15.6" x14ac:dyDescent="0.25">
      <c r="B182" s="15" t="s">
        <v>100</v>
      </c>
      <c r="C182" s="98"/>
      <c r="D182" s="98"/>
      <c r="E182" s="99" t="s">
        <v>101</v>
      </c>
      <c r="F182" s="98"/>
      <c r="G182" s="269"/>
      <c r="H182" s="2"/>
      <c r="I182" s="2"/>
      <c r="M182" s="11"/>
      <c r="N182" s="11"/>
      <c r="O182" s="11"/>
      <c r="P182" s="11"/>
      <c r="Q182" s="11"/>
      <c r="R182" s="12"/>
      <c r="S182" s="12"/>
      <c r="T182" s="12"/>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row>
    <row r="183" spans="1:55" s="1" customFormat="1" ht="15.6" x14ac:dyDescent="0.25">
      <c r="B183" s="15"/>
      <c r="C183" s="2"/>
      <c r="D183" s="2"/>
      <c r="E183" s="99"/>
      <c r="F183" s="2"/>
      <c r="G183" s="269"/>
      <c r="H183" s="2"/>
      <c r="I183" s="2"/>
      <c r="M183" s="11"/>
      <c r="N183" s="11"/>
      <c r="O183" s="11"/>
      <c r="P183" s="11"/>
      <c r="Q183" s="11"/>
      <c r="R183" s="12"/>
      <c r="S183" s="12"/>
      <c r="T183" s="12"/>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row>
    <row r="184" spans="1:55" s="1" customFormat="1" ht="13.8" x14ac:dyDescent="0.25">
      <c r="B184" s="14"/>
      <c r="C184" s="13"/>
      <c r="D184" s="13"/>
      <c r="E184" s="13"/>
      <c r="G184" s="269"/>
      <c r="H184" s="2"/>
      <c r="I184" s="2"/>
      <c r="M184" s="11"/>
      <c r="N184" s="11"/>
      <c r="O184" s="11"/>
      <c r="P184" s="11"/>
      <c r="Q184" s="11"/>
      <c r="R184" s="12"/>
      <c r="S184" s="12"/>
      <c r="T184" s="12"/>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row>
    <row r="185" spans="1:55" s="1" customFormat="1" ht="15.6" x14ac:dyDescent="0.25">
      <c r="B185" s="15" t="s">
        <v>102</v>
      </c>
      <c r="C185" s="100"/>
      <c r="D185" s="100"/>
      <c r="E185" s="99" t="s">
        <v>101</v>
      </c>
      <c r="F185" s="98"/>
      <c r="G185" s="269"/>
      <c r="H185" s="2"/>
      <c r="I185" s="2"/>
      <c r="M185" s="11"/>
      <c r="N185" s="11"/>
      <c r="O185" s="11"/>
      <c r="P185" s="11"/>
      <c r="Q185" s="11"/>
      <c r="R185" s="12"/>
      <c r="S185" s="12"/>
      <c r="T185" s="12"/>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row>
    <row r="186" spans="1:55" ht="15.75" customHeight="1" x14ac:dyDescent="0.25">
      <c r="A186" s="1"/>
      <c r="B186" s="1"/>
      <c r="C186" s="16"/>
      <c r="D186" s="13"/>
      <c r="E186" s="13"/>
      <c r="F186" s="13"/>
      <c r="G186" s="269"/>
      <c r="H186" s="2"/>
      <c r="I186" s="2"/>
      <c r="J186" s="1"/>
      <c r="K186" s="1"/>
      <c r="L186" s="1"/>
      <c r="M186" s="11"/>
      <c r="N186" s="11"/>
      <c r="O186" s="11"/>
      <c r="P186" s="11"/>
      <c r="Q186" s="11"/>
      <c r="R186" s="12"/>
      <c r="S186" s="12"/>
      <c r="T186" s="12"/>
    </row>
    <row r="187" spans="1:55" ht="15.75" customHeight="1" x14ac:dyDescent="0.25">
      <c r="G187" s="276"/>
      <c r="H187" s="22"/>
      <c r="I187" s="22"/>
    </row>
    <row r="188" spans="1:55" ht="15.75" customHeight="1" x14ac:dyDescent="0.25"/>
    <row r="189" spans="1:55" ht="15.75" customHeight="1" x14ac:dyDescent="0.25"/>
    <row r="190" spans="1:55" ht="15.75" customHeight="1" x14ac:dyDescent="0.25"/>
    <row r="191" spans="1:55" ht="15.75" customHeight="1" x14ac:dyDescent="0.25"/>
    <row r="192" spans="1:55"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sheetData>
  <mergeCells count="105">
    <mergeCell ref="H3:K3"/>
    <mergeCell ref="L3:O3"/>
    <mergeCell ref="R3:T3"/>
    <mergeCell ref="H4:K4"/>
    <mergeCell ref="L4:O4"/>
    <mergeCell ref="R4:R5"/>
    <mergeCell ref="S4:S5"/>
    <mergeCell ref="T4:T5"/>
    <mergeCell ref="E18:E21"/>
    <mergeCell ref="V4:Y4"/>
    <mergeCell ref="AA4:AB4"/>
    <mergeCell ref="A6:A33"/>
    <mergeCell ref="B6:B13"/>
    <mergeCell ref="C6:C9"/>
    <mergeCell ref="D6:D9"/>
    <mergeCell ref="E6:E9"/>
    <mergeCell ref="C10:C13"/>
    <mergeCell ref="D10:D13"/>
    <mergeCell ref="E10:E13"/>
    <mergeCell ref="B14:B21"/>
    <mergeCell ref="C14:C17"/>
    <mergeCell ref="D14:D17"/>
    <mergeCell ref="E14:E17"/>
    <mergeCell ref="C18:C21"/>
    <mergeCell ref="D18:D21"/>
    <mergeCell ref="B22:B29"/>
    <mergeCell ref="C22:C25"/>
    <mergeCell ref="D22:D25"/>
    <mergeCell ref="E22:E25"/>
    <mergeCell ref="C26:C29"/>
    <mergeCell ref="D26:D29"/>
    <mergeCell ref="E26:E29"/>
    <mergeCell ref="B30:B33"/>
    <mergeCell ref="D30:D33"/>
    <mergeCell ref="E30:E33"/>
    <mergeCell ref="A35:A62"/>
    <mergeCell ref="B35:B42"/>
    <mergeCell ref="C35:C38"/>
    <mergeCell ref="D35:D38"/>
    <mergeCell ref="E35:E38"/>
    <mergeCell ref="C39:C42"/>
    <mergeCell ref="D39:D42"/>
    <mergeCell ref="E39:E42"/>
    <mergeCell ref="B43:B50"/>
    <mergeCell ref="C43:C46"/>
    <mergeCell ref="D43:D46"/>
    <mergeCell ref="E43:E46"/>
    <mergeCell ref="C47:C50"/>
    <mergeCell ref="D47:D50"/>
    <mergeCell ref="C30:C33"/>
    <mergeCell ref="B59:B62"/>
    <mergeCell ref="C59:C62"/>
    <mergeCell ref="D59:D62"/>
    <mergeCell ref="E59:E62"/>
    <mergeCell ref="E47:E50"/>
    <mergeCell ref="B51:B58"/>
    <mergeCell ref="C51:C54"/>
    <mergeCell ref="E143:E146"/>
    <mergeCell ref="D51:D54"/>
    <mergeCell ref="E51:E54"/>
    <mergeCell ref="C55:C58"/>
    <mergeCell ref="D55:D58"/>
    <mergeCell ref="E55:E58"/>
    <mergeCell ref="A152:A163"/>
    <mergeCell ref="B152:B155"/>
    <mergeCell ref="C152:C155"/>
    <mergeCell ref="D152:D155"/>
    <mergeCell ref="B156:B159"/>
    <mergeCell ref="C156:C159"/>
    <mergeCell ref="D156:D159"/>
    <mergeCell ref="B147:B150"/>
    <mergeCell ref="C147:C150"/>
    <mergeCell ref="D147:D150"/>
    <mergeCell ref="E156:E159"/>
    <mergeCell ref="B160:B163"/>
    <mergeCell ref="C160:C163"/>
    <mergeCell ref="D160:D163"/>
    <mergeCell ref="E160:E163"/>
    <mergeCell ref="C134:C137"/>
    <mergeCell ref="D134:D137"/>
    <mergeCell ref="E134:E137"/>
    <mergeCell ref="B64:B101"/>
    <mergeCell ref="C64:C101"/>
    <mergeCell ref="D64:D101"/>
    <mergeCell ref="E64:E101"/>
    <mergeCell ref="D102:D129"/>
    <mergeCell ref="C102:C129"/>
    <mergeCell ref="E102:E129"/>
    <mergeCell ref="B102:B129"/>
    <mergeCell ref="A165:A173"/>
    <mergeCell ref="C130:C133"/>
    <mergeCell ref="D130:D133"/>
    <mergeCell ref="E130:E133"/>
    <mergeCell ref="B130:B137"/>
    <mergeCell ref="E147:E150"/>
    <mergeCell ref="E152:E155"/>
    <mergeCell ref="A64:A137"/>
    <mergeCell ref="A139:A150"/>
    <mergeCell ref="B139:B142"/>
    <mergeCell ref="C139:C142"/>
    <mergeCell ref="D139:D142"/>
    <mergeCell ref="E139:E142"/>
    <mergeCell ref="B143:B146"/>
    <mergeCell ref="C143:C146"/>
    <mergeCell ref="D143:D146"/>
  </mergeCells>
  <conditionalFormatting sqref="H3:K5 H65:K85 H88:K90 H120:K164 H93:K102 H108:K110 H104:K104">
    <cfRule type="notContainsBlanks" dxfId="44" priority="90">
      <formula>LEN(TRIM(H3))&gt;0</formula>
    </cfRule>
  </conditionalFormatting>
  <conditionalFormatting sqref="L3:O5 N120:O164 N168:O177 L65:O111 L165:M177">
    <cfRule type="notContainsBlanks" dxfId="43" priority="89">
      <formula>LEN(TRIM(L3))&gt;0</formula>
    </cfRule>
  </conditionalFormatting>
  <conditionalFormatting sqref="P14:P163 P2">
    <cfRule type="colorScale" priority="88">
      <colorScale>
        <cfvo type="num" val="0"/>
        <cfvo type="num" val="0.5"/>
        <cfvo type="num" val="1"/>
        <color rgb="FFFF0000"/>
        <color rgb="FFFFFF00"/>
        <color rgb="FF00B050"/>
      </colorScale>
    </cfRule>
  </conditionalFormatting>
  <conditionalFormatting sqref="P6">
    <cfRule type="colorScale" priority="87">
      <colorScale>
        <cfvo type="num" val="0"/>
        <cfvo type="num" val="0.5"/>
        <cfvo type="num" val="1"/>
        <color rgb="FFFF0000"/>
        <color rgb="FFFFFF00"/>
        <color rgb="FF00B050"/>
      </colorScale>
    </cfRule>
  </conditionalFormatting>
  <conditionalFormatting sqref="P7:P13">
    <cfRule type="colorScale" priority="86">
      <colorScale>
        <cfvo type="num" val="0"/>
        <cfvo type="num" val="0.5"/>
        <cfvo type="num" val="1"/>
        <color rgb="FFFF0000"/>
        <color rgb="FFFFFF00"/>
        <color rgb="FF00B050"/>
      </colorScale>
    </cfRule>
  </conditionalFormatting>
  <conditionalFormatting sqref="I64:K64">
    <cfRule type="notContainsBlanks" dxfId="42" priority="60">
      <formula>LEN(TRIM(I64))&gt;0</formula>
    </cfRule>
  </conditionalFormatting>
  <conditionalFormatting sqref="H64">
    <cfRule type="notContainsBlanks" dxfId="41" priority="59">
      <formula>LEN(TRIM(H64))&gt;0</formula>
    </cfRule>
  </conditionalFormatting>
  <conditionalFormatting sqref="N64:O64">
    <cfRule type="notContainsBlanks" dxfId="40" priority="58">
      <formula>LEN(TRIM(N64))&gt;0</formula>
    </cfRule>
  </conditionalFormatting>
  <conditionalFormatting sqref="I175:K177">
    <cfRule type="notContainsBlanks" dxfId="39" priority="57">
      <formula>LEN(TRIM(I175))&gt;0</formula>
    </cfRule>
  </conditionalFormatting>
  <conditionalFormatting sqref="H175:H177">
    <cfRule type="notContainsBlanks" dxfId="38" priority="56">
      <formula>LEN(TRIM(H175))&gt;0</formula>
    </cfRule>
  </conditionalFormatting>
  <conditionalFormatting sqref="P165:P168">
    <cfRule type="colorScale" priority="54">
      <colorScale>
        <cfvo type="num" val="0"/>
        <cfvo type="num" val="0.5"/>
        <cfvo type="num" val="1"/>
        <color rgb="FFFF0000"/>
        <color rgb="FFFFFF00"/>
        <color rgb="FF00B050"/>
      </colorScale>
    </cfRule>
  </conditionalFormatting>
  <conditionalFormatting sqref="I165:K168">
    <cfRule type="notContainsBlanks" dxfId="37" priority="53">
      <formula>LEN(TRIM(I165))&gt;0</formula>
    </cfRule>
  </conditionalFormatting>
  <conditionalFormatting sqref="H165:H168">
    <cfRule type="notContainsBlanks" dxfId="36" priority="52">
      <formula>LEN(TRIM(H165))&gt;0</formula>
    </cfRule>
  </conditionalFormatting>
  <conditionalFormatting sqref="N165:O167">
    <cfRule type="notContainsBlanks" dxfId="35" priority="51">
      <formula>LEN(TRIM(N165))&gt;0</formula>
    </cfRule>
  </conditionalFormatting>
  <conditionalFormatting sqref="H174:K174">
    <cfRule type="notContainsBlanks" dxfId="34" priority="50">
      <formula>LEN(TRIM(H174))&gt;0</formula>
    </cfRule>
  </conditionalFormatting>
  <conditionalFormatting sqref="P174">
    <cfRule type="colorScale" priority="48">
      <colorScale>
        <cfvo type="num" val="0"/>
        <cfvo type="num" val="0.5"/>
        <cfvo type="num" val="1"/>
        <color rgb="FFFF0000"/>
        <color rgb="FFFFFF00"/>
        <color rgb="FF00B050"/>
      </colorScale>
    </cfRule>
  </conditionalFormatting>
  <conditionalFormatting sqref="H169:K169">
    <cfRule type="notContainsBlanks" dxfId="33" priority="47">
      <formula>LEN(TRIM(H169))&gt;0</formula>
    </cfRule>
  </conditionalFormatting>
  <conditionalFormatting sqref="P169">
    <cfRule type="colorScale" priority="45">
      <colorScale>
        <cfvo type="num" val="0"/>
        <cfvo type="num" val="0.5"/>
        <cfvo type="num" val="1"/>
        <color rgb="FFFF0000"/>
        <color rgb="FFFFFF00"/>
        <color rgb="FF00B050"/>
      </colorScale>
    </cfRule>
  </conditionalFormatting>
  <conditionalFormatting sqref="I87:K87">
    <cfRule type="notContainsBlanks" dxfId="32" priority="44">
      <formula>LEN(TRIM(I87))&gt;0</formula>
    </cfRule>
  </conditionalFormatting>
  <conditionalFormatting sqref="H87">
    <cfRule type="notContainsBlanks" dxfId="31" priority="43">
      <formula>LEN(TRIM(H87))&gt;0</formula>
    </cfRule>
  </conditionalFormatting>
  <conditionalFormatting sqref="H170:K170 H172:K173">
    <cfRule type="notContainsBlanks" dxfId="30" priority="42">
      <formula>LEN(TRIM(H170))&gt;0</formula>
    </cfRule>
  </conditionalFormatting>
  <conditionalFormatting sqref="P170">
    <cfRule type="colorScale" priority="40">
      <colorScale>
        <cfvo type="num" val="0"/>
        <cfvo type="num" val="0.5"/>
        <cfvo type="num" val="1"/>
        <color rgb="FFFF0000"/>
        <color rgb="FFFFFF00"/>
        <color rgb="FF00B050"/>
      </colorScale>
    </cfRule>
  </conditionalFormatting>
  <conditionalFormatting sqref="P172">
    <cfRule type="colorScale" priority="39">
      <colorScale>
        <cfvo type="num" val="0"/>
        <cfvo type="num" val="0.5"/>
        <cfvo type="num" val="1"/>
        <color rgb="FFFF0000"/>
        <color rgb="FFFFFF00"/>
        <color rgb="FF00B050"/>
      </colorScale>
    </cfRule>
  </conditionalFormatting>
  <conditionalFormatting sqref="H171:K171">
    <cfRule type="notContainsBlanks" dxfId="29" priority="38">
      <formula>LEN(TRIM(H171))&gt;0</formula>
    </cfRule>
  </conditionalFormatting>
  <conditionalFormatting sqref="H111:K111">
    <cfRule type="notContainsBlanks" dxfId="28" priority="36">
      <formula>LEN(TRIM(H111))&gt;0</formula>
    </cfRule>
  </conditionalFormatting>
  <conditionalFormatting sqref="H112:K113">
    <cfRule type="notContainsBlanks" dxfId="27" priority="35">
      <formula>LEN(TRIM(H112))&gt;0</formula>
    </cfRule>
  </conditionalFormatting>
  <conditionalFormatting sqref="N112:O113">
    <cfRule type="notContainsBlanks" dxfId="26" priority="34">
      <formula>LEN(TRIM(N112))&gt;0</formula>
    </cfRule>
  </conditionalFormatting>
  <conditionalFormatting sqref="G114:J114">
    <cfRule type="notContainsBlanks" dxfId="25" priority="32">
      <formula>LEN(TRIM(G114))&gt;0</formula>
    </cfRule>
  </conditionalFormatting>
  <conditionalFormatting sqref="N114">
    <cfRule type="notContainsBlanks" dxfId="24" priority="31">
      <formula>LEN(TRIM(N114))&gt;0</formula>
    </cfRule>
  </conditionalFormatting>
  <conditionalFormatting sqref="O114">
    <cfRule type="colorScale" priority="30">
      <colorScale>
        <cfvo type="num" val="0"/>
        <cfvo type="num" val="0.5"/>
        <cfvo type="num" val="1"/>
        <color rgb="FFFF0000"/>
        <color rgb="FFFFFF00"/>
        <color rgb="FF00B050"/>
      </colorScale>
    </cfRule>
  </conditionalFormatting>
  <conditionalFormatting sqref="H115:K115">
    <cfRule type="notContainsBlanks" dxfId="23" priority="29">
      <formula>LEN(TRIM(H115))&gt;0</formula>
    </cfRule>
  </conditionalFormatting>
  <conditionalFormatting sqref="N115:O115">
    <cfRule type="notContainsBlanks" dxfId="22" priority="28">
      <formula>LEN(TRIM(N115))&gt;0</formula>
    </cfRule>
  </conditionalFormatting>
  <conditionalFormatting sqref="H119:K119">
    <cfRule type="notContainsBlanks" dxfId="21" priority="26">
      <formula>LEN(TRIM(H119))&gt;0</formula>
    </cfRule>
  </conditionalFormatting>
  <conditionalFormatting sqref="N119:O119">
    <cfRule type="notContainsBlanks" dxfId="20" priority="25">
      <formula>LEN(TRIM(N119))&gt;0</formula>
    </cfRule>
  </conditionalFormatting>
  <conditionalFormatting sqref="H116:K116">
    <cfRule type="notContainsBlanks" dxfId="19" priority="23">
      <formula>LEN(TRIM(H116))&gt;0</formula>
    </cfRule>
  </conditionalFormatting>
  <conditionalFormatting sqref="N116:O116">
    <cfRule type="notContainsBlanks" dxfId="18" priority="22">
      <formula>LEN(TRIM(N116))&gt;0</formula>
    </cfRule>
  </conditionalFormatting>
  <conditionalFormatting sqref="H117:K117">
    <cfRule type="notContainsBlanks" dxfId="17" priority="20">
      <formula>LEN(TRIM(H117))&gt;0</formula>
    </cfRule>
  </conditionalFormatting>
  <conditionalFormatting sqref="N117:O117">
    <cfRule type="notContainsBlanks" dxfId="16" priority="19">
      <formula>LEN(TRIM(N117))&gt;0</formula>
    </cfRule>
  </conditionalFormatting>
  <conditionalFormatting sqref="H118:K118">
    <cfRule type="notContainsBlanks" dxfId="15" priority="17">
      <formula>LEN(TRIM(H118))&gt;0</formula>
    </cfRule>
  </conditionalFormatting>
  <conditionalFormatting sqref="N118:O118">
    <cfRule type="notContainsBlanks" dxfId="14" priority="16">
      <formula>LEN(TRIM(N118))&gt;0</formula>
    </cfRule>
  </conditionalFormatting>
  <conditionalFormatting sqref="K114">
    <cfRule type="notContainsBlanks" dxfId="13" priority="14">
      <formula>LEN(TRIM(K114))&gt;0</formula>
    </cfRule>
  </conditionalFormatting>
  <conditionalFormatting sqref="L120:M164">
    <cfRule type="notContainsBlanks" dxfId="12" priority="13">
      <formula>LEN(TRIM(L120))&gt;0</formula>
    </cfRule>
  </conditionalFormatting>
  <conditionalFormatting sqref="L64:M64">
    <cfRule type="notContainsBlanks" dxfId="11" priority="12">
      <formula>LEN(TRIM(L64))&gt;0</formula>
    </cfRule>
  </conditionalFormatting>
  <conditionalFormatting sqref="L112:M113">
    <cfRule type="notContainsBlanks" dxfId="10" priority="11">
      <formula>LEN(TRIM(L112))&gt;0</formula>
    </cfRule>
  </conditionalFormatting>
  <conditionalFormatting sqref="L114:M114">
    <cfRule type="notContainsBlanks" dxfId="9" priority="10">
      <formula>LEN(TRIM(L114))&gt;0</formula>
    </cfRule>
  </conditionalFormatting>
  <conditionalFormatting sqref="L115:M115">
    <cfRule type="notContainsBlanks" dxfId="8" priority="9">
      <formula>LEN(TRIM(L115))&gt;0</formula>
    </cfRule>
  </conditionalFormatting>
  <conditionalFormatting sqref="L119:M119">
    <cfRule type="notContainsBlanks" dxfId="7" priority="8">
      <formula>LEN(TRIM(L119))&gt;0</formula>
    </cfRule>
  </conditionalFormatting>
  <conditionalFormatting sqref="L116:M116">
    <cfRule type="notContainsBlanks" dxfId="6" priority="7">
      <formula>LEN(TRIM(L116))&gt;0</formula>
    </cfRule>
  </conditionalFormatting>
  <conditionalFormatting sqref="L117:M117">
    <cfRule type="notContainsBlanks" dxfId="5" priority="6">
      <formula>LEN(TRIM(L117))&gt;0</formula>
    </cfRule>
  </conditionalFormatting>
  <conditionalFormatting sqref="L118:M118">
    <cfRule type="notContainsBlanks" dxfId="4" priority="5">
      <formula>LEN(TRIM(L118))&gt;0</formula>
    </cfRule>
  </conditionalFormatting>
  <conditionalFormatting sqref="H91:K92">
    <cfRule type="notContainsBlanks" dxfId="3" priority="4">
      <formula>LEN(TRIM(H91))&gt;0</formula>
    </cfRule>
  </conditionalFormatting>
  <conditionalFormatting sqref="H105:K107">
    <cfRule type="notContainsBlanks" dxfId="2" priority="3">
      <formula>LEN(TRIM(H105))&gt;0</formula>
    </cfRule>
  </conditionalFormatting>
  <conditionalFormatting sqref="H103:K103">
    <cfRule type="notContainsBlanks" dxfId="1" priority="2">
      <formula>LEN(TRIM(H103))&gt;0</formula>
    </cfRule>
  </conditionalFormatting>
  <conditionalFormatting sqref="H86:K86">
    <cfRule type="notContainsBlanks" dxfId="0" priority="1">
      <formula>LEN(TRIM(H86))&gt;0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Global Dashboard</vt:lpstr>
      <vt:lpstr>NBC ORongai</vt:lpstr>
      <vt:lpstr>GMO </vt:lpstr>
    </vt:vector>
  </TitlesOfParts>
  <Company>Nairobi Baptist Church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Finance</dc:creator>
  <cp:lastModifiedBy>Alisha</cp:lastModifiedBy>
  <cp:lastPrinted>2017-09-14T12:25:03Z</cp:lastPrinted>
  <dcterms:created xsi:type="dcterms:W3CDTF">2001-06-08T14:37:57Z</dcterms:created>
  <dcterms:modified xsi:type="dcterms:W3CDTF">2021-07-21T16:03:04Z</dcterms:modified>
</cp:coreProperties>
</file>